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45" windowWidth="19035" windowHeight="9720" activeTab="2"/>
  </bookViews>
  <sheets>
    <sheet name="Тореза 84" sheetId="1" r:id="rId1"/>
    <sheet name="Лист1" sheetId="2" r:id="rId2"/>
    <sheet name="Тореза 84 2017" sheetId="3" r:id="rId3"/>
  </sheets>
  <definedNames>
    <definedName name="_xlnm._FilterDatabase" localSheetId="0" hidden="1">'Тореза 84'!$C$34:$C$39</definedName>
    <definedName name="_xlnm._FilterDatabase" localSheetId="2" hidden="1">'Тореза 84 2017'!$C$35:$C$40</definedName>
  </definedNames>
  <calcPr calcId="125725"/>
</workbook>
</file>

<file path=xl/calcChain.xml><?xml version="1.0" encoding="utf-8"?>
<calcChain xmlns="http://schemas.openxmlformats.org/spreadsheetml/2006/main">
  <c r="J50" i="3"/>
  <c r="I50"/>
  <c r="J49"/>
  <c r="K49" s="1"/>
  <c r="K48"/>
  <c r="I49"/>
  <c r="I48"/>
  <c r="I47"/>
  <c r="H49"/>
  <c r="H48"/>
  <c r="H47"/>
  <c r="C40"/>
  <c r="C41" s="1"/>
  <c r="C33"/>
  <c r="J47" s="1"/>
  <c r="K47" s="1"/>
  <c r="E16"/>
  <c r="D16"/>
  <c r="C16"/>
  <c r="S15"/>
  <c r="R15"/>
  <c r="Q15"/>
  <c r="P15"/>
  <c r="O15"/>
  <c r="N15"/>
  <c r="M15"/>
  <c r="L15"/>
  <c r="G14"/>
  <c r="F13"/>
  <c r="F12"/>
  <c r="F11"/>
  <c r="C32" i="1"/>
  <c r="H48"/>
  <c r="H47"/>
  <c r="H46"/>
  <c r="H49" s="1"/>
  <c r="C39"/>
  <c r="C40" s="1"/>
  <c r="K50" i="3" l="1"/>
  <c r="H50"/>
  <c r="F16"/>
  <c r="E16" i="1"/>
  <c r="D16" l="1"/>
  <c r="C16"/>
  <c r="S15"/>
  <c r="R15"/>
  <c r="Q15"/>
  <c r="P15"/>
  <c r="O15"/>
  <c r="N15"/>
  <c r="M15"/>
  <c r="L15"/>
  <c r="G14"/>
  <c r="F13" l="1"/>
  <c r="F12"/>
  <c r="F11"/>
  <c r="F16" l="1"/>
</calcChain>
</file>

<file path=xl/sharedStrings.xml><?xml version="1.0" encoding="utf-8"?>
<sst xmlns="http://schemas.openxmlformats.org/spreadsheetml/2006/main" count="174" uniqueCount="80">
  <si>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</si>
  <si>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</si>
  <si>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</si>
  <si>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</si>
  <si>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</si>
  <si>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</si>
  <si>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</si>
  <si>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</si>
  <si>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</si>
  <si>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</si>
  <si>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</si>
  <si>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Вывоз мусора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</si>
  <si>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</si>
  <si>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</si>
  <si>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</si>
  <si>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</si>
  <si>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</si>
  <si>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</si>
  <si>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инженерного оборудования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</si>
  <si>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</si>
  <si>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</si>
  <si>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</si>
  <si>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</si>
  <si>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>ФБУЗ "Дезинф. Станция г.Кемерово"</t>
  </si>
  <si>
    <t>Обслуживание мусорных контейнеров</t>
  </si>
  <si>
    <t xml:space="preserve">Аварийно-Диспетчерское обслуживание </t>
  </si>
  <si>
    <t>Санитарное содержание МОП</t>
  </si>
  <si>
    <t xml:space="preserve">Вывоз и утилизация КГО </t>
  </si>
  <si>
    <t>Услуги управления</t>
  </si>
  <si>
    <t>_________________________</t>
  </si>
  <si>
    <t>Ремонт внутридомового электротехнического    оборудования</t>
  </si>
  <si>
    <t>Ремонт внутридомового сантехнического     оборудования</t>
  </si>
  <si>
    <t>Директор</t>
  </si>
  <si>
    <t>В.А.Ляшенко</t>
  </si>
  <si>
    <t>Обработка  от грызунов и тараканов,  обработка от комаров, блох.</t>
  </si>
  <si>
    <t>Аренда и обработка пластиковых контейнеров</t>
  </si>
  <si>
    <t>Услги по вывозу и утилизации КГО</t>
  </si>
  <si>
    <t>Услуги совета Дома</t>
  </si>
  <si>
    <t>Поступление от провайдеров и нежилых помещений</t>
  </si>
  <si>
    <t>Услуги ПСД</t>
  </si>
  <si>
    <t>ПСД</t>
  </si>
  <si>
    <t xml:space="preserve">Протокол собрания собственников 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</si>
  <si>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ул.Тореза 84</t>
    </r>
  </si>
  <si>
    <t xml:space="preserve">ООО "УК Пионер" </t>
  </si>
  <si>
    <t>ООО "УК Пионер" ООО "ЭкоЛэнд"</t>
  </si>
  <si>
    <t>ООО "УК  Пионер"</t>
  </si>
  <si>
    <t>Свод по услугам</t>
  </si>
  <si>
    <t>Содержание жилья  ( в том числе услуги ПСД)</t>
  </si>
  <si>
    <t xml:space="preserve">Ремонт жилья </t>
  </si>
  <si>
    <t xml:space="preserve">Сальдо  </t>
  </si>
  <si>
    <t>Оплачено</t>
  </si>
  <si>
    <t>за 2015г.</t>
  </si>
  <si>
    <t>Поступления от провайдеров</t>
  </si>
  <si>
    <t>Ревизии всех этажных щитков всех подъездов, электрощитовой, подвальных распред.коробок. Установка светодиодных светильников под козырьками.</t>
  </si>
  <si>
    <t>Замена ливневой канализации 15м , замена стояков канализации в квартирах, замена стояков отопления .</t>
  </si>
  <si>
    <t>Договор управления.</t>
  </si>
  <si>
    <t>Заработная плата дворника, налоги с ФОТ, хозяйственные и моющие средства, уборочный инструмент.</t>
  </si>
  <si>
    <t>Отключения,  осмотры, запуски систем г/х/в и отопления, ревизии, мелкий ремонт  инженерного оборудования.</t>
  </si>
  <si>
    <t xml:space="preserve">ООО "УК  Пионер" </t>
  </si>
  <si>
    <t>ООО "УК Пионер"</t>
  </si>
  <si>
    <t>Услуги по начислению кварт.платы.</t>
  </si>
  <si>
    <t xml:space="preserve">Отчет о стоимости выполненных работ по содержанию и текущему ремонту общего имущества жилого дома за с 01.01.2016 по 30.10.2016 года </t>
  </si>
  <si>
    <t>Подъезд  № 6, почтовые ящики. Тамбур.</t>
  </si>
  <si>
    <t xml:space="preserve">Ремонт подъезда № 6 </t>
  </si>
  <si>
    <t xml:space="preserve">Ремонт межпанельных швов </t>
  </si>
  <si>
    <t xml:space="preserve">Ремонт балконного козырька и плит </t>
  </si>
  <si>
    <t>оплачено</t>
  </si>
  <si>
    <t>израсходовано</t>
  </si>
  <si>
    <t>2016 г.</t>
  </si>
  <si>
    <t>Сальдо  на 30.10.16</t>
  </si>
  <si>
    <t>ООО "ККЦ"</t>
  </si>
  <si>
    <t xml:space="preserve">Отчет о стоимости выполненных работ по содержанию и текущему ремонту общего имущества жилого дома за с 01.01.2017 по 31.05.2017 года </t>
  </si>
  <si>
    <t>Вывоз и утилизация ТКО</t>
  </si>
  <si>
    <t>Сальдо  на 31.12.16</t>
  </si>
  <si>
    <t>Сальдо  на 31.05.17</t>
  </si>
  <si>
    <t>Содержание придомовой территории</t>
  </si>
  <si>
    <t>Ремонт тамбура 4 подъезда</t>
  </si>
  <si>
    <t>Чистка подвалов</t>
  </si>
  <si>
    <t xml:space="preserve">Ремонт подъезда № 7 </t>
  </si>
  <si>
    <t>Ремонт и установка тамбурных дверей</t>
  </si>
</sst>
</file>

<file path=xl/styles.xml><?xml version="1.0" encoding="utf-8"?>
<styleSheet xmlns="http://schemas.openxmlformats.org/spreadsheetml/2006/main">
  <fonts count="4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116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wrapText="1"/>
    </xf>
    <xf numFmtId="0" fontId="23" fillId="0" borderId="0" xfId="0" applyFont="1"/>
    <xf numFmtId="0" fontId="25" fillId="0" borderId="10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2" fontId="27" fillId="0" borderId="10" xfId="0" applyNumberFormat="1" applyFont="1" applyBorder="1" applyAlignment="1">
      <alignment wrapText="1"/>
    </xf>
    <xf numFmtId="0" fontId="28" fillId="0" borderId="10" xfId="0" applyFont="1" applyFill="1" applyBorder="1"/>
    <xf numFmtId="0" fontId="29" fillId="0" borderId="10" xfId="0" applyFont="1" applyBorder="1"/>
    <xf numFmtId="0" fontId="28" fillId="0" borderId="10" xfId="0" applyFont="1" applyBorder="1" applyAlignment="1">
      <alignment wrapText="1"/>
    </xf>
    <xf numFmtId="0" fontId="28" fillId="0" borderId="10" xfId="0" applyFont="1" applyBorder="1"/>
    <xf numFmtId="0" fontId="26" fillId="0" borderId="10" xfId="0" applyFont="1" applyBorder="1"/>
    <xf numFmtId="2" fontId="26" fillId="0" borderId="10" xfId="0" applyNumberFormat="1" applyFont="1" applyBorder="1"/>
    <xf numFmtId="0" fontId="31" fillId="0" borderId="10" xfId="0" applyNumberFormat="1" applyFont="1" applyFill="1" applyBorder="1" applyAlignment="1" applyProtection="1">
      <alignment horizontal="left" vertical="top"/>
    </xf>
    <xf numFmtId="0" fontId="31" fillId="0" borderId="10" xfId="0" applyNumberFormat="1" applyFont="1" applyFill="1" applyBorder="1" applyAlignment="1" applyProtection="1">
      <alignment horizontal="center" vertical="top" wrapText="1"/>
    </xf>
    <xf numFmtId="0" fontId="26" fillId="0" borderId="10" xfId="0" applyNumberFormat="1" applyFont="1" applyBorder="1" applyAlignment="1">
      <alignment horizontal="center"/>
    </xf>
    <xf numFmtId="0" fontId="25" fillId="0" borderId="11" xfId="0" applyNumberFormat="1" applyFont="1" applyBorder="1" applyAlignment="1">
      <alignment horizontal="center" wrapText="1"/>
    </xf>
    <xf numFmtId="0" fontId="33" fillId="0" borderId="12" xfId="0" applyFont="1" applyBorder="1" applyAlignment="1">
      <alignment horizontal="center" wrapText="1"/>
    </xf>
    <xf numFmtId="0" fontId="33" fillId="0" borderId="13" xfId="0" applyFont="1" applyBorder="1" applyAlignment="1">
      <alignment horizontal="center" wrapText="1"/>
    </xf>
    <xf numFmtId="0" fontId="26" fillId="0" borderId="10" xfId="0" applyNumberFormat="1" applyFont="1" applyBorder="1" applyAlignment="1">
      <alignment horizontal="center" wrapText="1"/>
    </xf>
    <xf numFmtId="0" fontId="34" fillId="0" borderId="10" xfId="0" applyNumberFormat="1" applyFont="1" applyFill="1" applyBorder="1" applyAlignment="1" applyProtection="1">
      <alignment horizontal="center"/>
    </xf>
    <xf numFmtId="0" fontId="33" fillId="0" borderId="12" xfId="0" applyFont="1" applyBorder="1" applyAlignment="1">
      <alignment horizontal="left" vertical="top"/>
    </xf>
    <xf numFmtId="2" fontId="21" fillId="0" borderId="10" xfId="0" applyNumberFormat="1" applyFont="1" applyBorder="1" applyAlignment="1">
      <alignment horizontal="right"/>
    </xf>
    <xf numFmtId="0" fontId="35" fillId="0" borderId="0" xfId="0" applyFont="1"/>
    <xf numFmtId="0" fontId="25" fillId="0" borderId="13" xfId="0" applyFont="1" applyBorder="1" applyAlignment="1">
      <alignment horizontal="left" vertical="top"/>
    </xf>
    <xf numFmtId="0" fontId="34" fillId="0" borderId="10" xfId="0" applyNumberFormat="1" applyFont="1" applyFill="1" applyBorder="1" applyAlignment="1" applyProtection="1">
      <alignment horizontal="left" vertical="top"/>
    </xf>
    <xf numFmtId="0" fontId="34" fillId="0" borderId="10" xfId="0" applyNumberFormat="1" applyFont="1" applyFill="1" applyBorder="1" applyAlignment="1" applyProtection="1">
      <alignment horizontal="center" vertical="top" wrapText="1"/>
    </xf>
    <xf numFmtId="0" fontId="34" fillId="0" borderId="11" xfId="0" applyNumberFormat="1" applyFont="1" applyFill="1" applyBorder="1" applyAlignment="1" applyProtection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34" fillId="0" borderId="11" xfId="0" applyNumberFormat="1" applyFont="1" applyFill="1" applyBorder="1" applyAlignment="1" applyProtection="1">
      <alignment horizontal="left" vertical="top" wrapText="1"/>
    </xf>
    <xf numFmtId="2" fontId="36" fillId="0" borderId="10" xfId="0" applyNumberFormat="1" applyFont="1" applyFill="1" applyBorder="1" applyAlignment="1" applyProtection="1">
      <alignment horizontal="right"/>
    </xf>
    <xf numFmtId="0" fontId="34" fillId="0" borderId="11" xfId="0" applyNumberFormat="1" applyFont="1" applyFill="1" applyBorder="1" applyAlignment="1" applyProtection="1">
      <alignment horizontal="left" wrapText="1"/>
    </xf>
    <xf numFmtId="0" fontId="25" fillId="0" borderId="13" xfId="0" applyFont="1" applyBorder="1" applyAlignment="1">
      <alignment horizontal="left" wrapText="1"/>
    </xf>
    <xf numFmtId="0" fontId="0" fillId="0" borderId="12" xfId="0" applyFont="1" applyBorder="1" applyAlignment="1">
      <alignment horizontal="left" vertical="top"/>
    </xf>
    <xf numFmtId="2" fontId="26" fillId="0" borderId="10" xfId="0" applyNumberFormat="1" applyFont="1" applyBorder="1" applyAlignment="1">
      <alignment horizontal="right"/>
    </xf>
    <xf numFmtId="2" fontId="34" fillId="0" borderId="10" xfId="0" applyNumberFormat="1" applyFont="1" applyFill="1" applyBorder="1" applyAlignment="1" applyProtection="1">
      <alignment horizontal="right" wrapText="1"/>
    </xf>
    <xf numFmtId="0" fontId="34" fillId="0" borderId="11" xfId="0" applyNumberFormat="1" applyFont="1" applyFill="1" applyBorder="1" applyAlignment="1" applyProtection="1">
      <alignment horizontal="left" vertical="top"/>
    </xf>
    <xf numFmtId="0" fontId="0" fillId="0" borderId="13" xfId="0" applyFont="1" applyBorder="1" applyAlignment="1">
      <alignment horizontal="left" vertical="top"/>
    </xf>
    <xf numFmtId="0" fontId="0" fillId="0" borderId="0" xfId="0" applyFont="1"/>
    <xf numFmtId="2" fontId="35" fillId="0" borderId="0" xfId="0" applyNumberFormat="1" applyFont="1"/>
    <xf numFmtId="0" fontId="37" fillId="0" borderId="11" xfId="0" applyNumberFormat="1" applyFont="1" applyFill="1" applyBorder="1" applyAlignment="1" applyProtection="1">
      <alignment horizontal="left" vertical="top"/>
    </xf>
    <xf numFmtId="0" fontId="0" fillId="0" borderId="10" xfId="0" applyFont="1" applyBorder="1" applyAlignment="1">
      <alignment horizontal="left" vertical="top"/>
    </xf>
    <xf numFmtId="0" fontId="34" fillId="0" borderId="11" xfId="0" applyNumberFormat="1" applyFont="1" applyFill="1" applyBorder="1" applyAlignment="1" applyProtection="1">
      <alignment horizontal="left" wrapText="1"/>
    </xf>
    <xf numFmtId="2" fontId="26" fillId="0" borderId="11" xfId="0" applyNumberFormat="1" applyFont="1" applyBorder="1" applyAlignment="1"/>
    <xf numFmtId="2" fontId="26" fillId="0" borderId="12" xfId="0" applyNumberFormat="1" applyFont="1" applyBorder="1" applyAlignment="1"/>
    <xf numFmtId="2" fontId="26" fillId="0" borderId="13" xfId="0" applyNumberFormat="1" applyFont="1" applyBorder="1" applyAlignment="1"/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0" fillId="0" borderId="12" xfId="0" applyNumberFormat="1" applyFont="1" applyFill="1" applyBorder="1" applyAlignment="1" applyProtection="1">
      <alignment horizontal="center" vertical="center" wrapText="1"/>
    </xf>
    <xf numFmtId="0" fontId="26" fillId="0" borderId="0" xfId="0" applyFont="1"/>
    <xf numFmtId="0" fontId="34" fillId="0" borderId="11" xfId="0" applyNumberFormat="1" applyFont="1" applyFill="1" applyBorder="1" applyAlignment="1" applyProtection="1">
      <alignment horizontal="left" wrapText="1"/>
    </xf>
    <xf numFmtId="2" fontId="0" fillId="0" borderId="0" xfId="0" applyNumberFormat="1" applyFont="1"/>
    <xf numFmtId="0" fontId="34" fillId="0" borderId="11" xfId="0" applyNumberFormat="1" applyFont="1" applyFill="1" applyBorder="1" applyAlignment="1" applyProtection="1">
      <alignment horizontal="left" wrapText="1"/>
    </xf>
    <xf numFmtId="0" fontId="25" fillId="0" borderId="13" xfId="0" applyFont="1" applyBorder="1" applyAlignment="1">
      <alignment horizontal="left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" fontId="26" fillId="0" borderId="11" xfId="0" applyNumberFormat="1" applyFont="1" applyBorder="1" applyAlignment="1"/>
    <xf numFmtId="2" fontId="26" fillId="0" borderId="12" xfId="0" applyNumberFormat="1" applyFont="1" applyBorder="1" applyAlignment="1"/>
    <xf numFmtId="2" fontId="26" fillId="0" borderId="13" xfId="0" applyNumberFormat="1" applyFont="1" applyBorder="1" applyAlignment="1"/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2" fontId="26" fillId="0" borderId="11" xfId="0" applyNumberFormat="1" applyFont="1" applyBorder="1" applyAlignment="1"/>
    <xf numFmtId="2" fontId="26" fillId="0" borderId="12" xfId="0" applyNumberFormat="1" applyFont="1" applyBorder="1" applyAlignment="1"/>
    <xf numFmtId="2" fontId="26" fillId="0" borderId="13" xfId="0" applyNumberFormat="1" applyFont="1" applyBorder="1" applyAlignment="1"/>
    <xf numFmtId="0" fontId="31" fillId="0" borderId="11" xfId="0" applyNumberFormat="1" applyFont="1" applyFill="1" applyBorder="1" applyAlignment="1" applyProtection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24" fillId="0" borderId="0" xfId="0" applyFont="1" applyAlignment="1">
      <alignment wrapText="1"/>
    </xf>
    <xf numFmtId="0" fontId="31" fillId="0" borderId="11" xfId="0" applyNumberFormat="1" applyFont="1" applyFill="1" applyBorder="1" applyAlignment="1" applyProtection="1">
      <alignment horizontal="left" vertical="top"/>
    </xf>
    <xf numFmtId="0" fontId="32" fillId="0" borderId="13" xfId="0" applyFont="1" applyBorder="1" applyAlignment="1">
      <alignment horizontal="left" vertical="top"/>
    </xf>
    <xf numFmtId="0" fontId="25" fillId="0" borderId="11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18" fillId="0" borderId="0" xfId="0" applyFont="1" applyAlignment="1"/>
    <xf numFmtId="0" fontId="28" fillId="0" borderId="11" xfId="0" applyFont="1" applyBorder="1" applyAlignment="1">
      <alignment wrapText="1"/>
    </xf>
    <xf numFmtId="0" fontId="29" fillId="0" borderId="12" xfId="0" applyFont="1" applyBorder="1" applyAlignment="1"/>
    <xf numFmtId="0" fontId="29" fillId="0" borderId="13" xfId="0" applyFont="1" applyBorder="1" applyAlignment="1"/>
    <xf numFmtId="0" fontId="30" fillId="0" borderId="14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31" fillId="0" borderId="15" xfId="0" applyNumberFormat="1" applyFont="1" applyFill="1" applyBorder="1" applyAlignment="1" applyProtection="1">
      <alignment horizontal="center" vertical="top"/>
    </xf>
    <xf numFmtId="0" fontId="0" fillId="0" borderId="16" xfId="0" applyBorder="1" applyAlignment="1"/>
    <xf numFmtId="0" fontId="38" fillId="0" borderId="11" xfId="0" applyNumberFormat="1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0" fontId="39" fillId="0" borderId="13" xfId="0" applyFont="1" applyBorder="1" applyAlignment="1">
      <alignment horizontal="center" wrapText="1"/>
    </xf>
    <xf numFmtId="0" fontId="38" fillId="0" borderId="11" xfId="0" applyNumberFormat="1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40" fillId="0" borderId="10" xfId="0" applyNumberFormat="1" applyFont="1" applyFill="1" applyBorder="1" applyAlignment="1" applyProtection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4" fillId="0" borderId="11" xfId="0" applyNumberFormat="1" applyFont="1" applyFill="1" applyBorder="1" applyAlignment="1" applyProtection="1">
      <alignment horizontal="left" wrapText="1"/>
    </xf>
    <xf numFmtId="0" fontId="25" fillId="0" borderId="13" xfId="0" applyFont="1" applyBorder="1" applyAlignment="1">
      <alignment horizontal="left" wrapText="1"/>
    </xf>
    <xf numFmtId="0" fontId="34" fillId="0" borderId="11" xfId="0" applyNumberFormat="1" applyFont="1" applyFill="1" applyBorder="1" applyAlignment="1" applyProtection="1">
      <alignment horizontal="left"/>
    </xf>
    <xf numFmtId="0" fontId="25" fillId="0" borderId="13" xfId="0" applyFont="1" applyBorder="1" applyAlignment="1">
      <alignment horizontal="left"/>
    </xf>
    <xf numFmtId="0" fontId="34" fillId="0" borderId="11" xfId="0" applyNumberFormat="1" applyFont="1" applyFill="1" applyBorder="1" applyAlignment="1" applyProtection="1">
      <alignment horizontal="center"/>
    </xf>
    <xf numFmtId="0" fontId="33" fillId="0" borderId="12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25" fillId="0" borderId="11" xfId="0" applyNumberFormat="1" applyFont="1" applyBorder="1" applyAlignment="1">
      <alignment horizontal="center" wrapText="1"/>
    </xf>
    <xf numFmtId="0" fontId="33" fillId="0" borderId="12" xfId="0" applyFont="1" applyBorder="1" applyAlignment="1">
      <alignment horizontal="center" wrapText="1"/>
    </xf>
    <xf numFmtId="0" fontId="33" fillId="0" borderId="13" xfId="0" applyFont="1" applyBorder="1" applyAlignment="1">
      <alignment horizontal="center" wrapText="1"/>
    </xf>
    <xf numFmtId="0" fontId="0" fillId="0" borderId="13" xfId="0" applyFont="1" applyBorder="1" applyAlignment="1">
      <alignment horizontal="left" wrapText="1"/>
    </xf>
    <xf numFmtId="0" fontId="37" fillId="0" borderId="11" xfId="0" applyNumberFormat="1" applyFont="1" applyFill="1" applyBorder="1" applyAlignment="1" applyProtection="1">
      <alignment horizontal="left" vertical="top" wrapText="1"/>
    </xf>
    <xf numFmtId="0" fontId="24" fillId="0" borderId="13" xfId="0" applyFont="1" applyBorder="1" applyAlignment="1">
      <alignment vertical="top" wrapText="1"/>
    </xf>
    <xf numFmtId="0" fontId="25" fillId="0" borderId="12" xfId="0" applyNumberFormat="1" applyFont="1" applyBorder="1" applyAlignment="1">
      <alignment horizontal="center" wrapText="1"/>
    </xf>
    <xf numFmtId="0" fontId="25" fillId="0" borderId="13" xfId="0" applyNumberFormat="1" applyFont="1" applyBorder="1" applyAlignment="1">
      <alignment horizontal="center" wrapText="1"/>
    </xf>
    <xf numFmtId="2" fontId="0" fillId="0" borderId="0" xfId="0" applyNumberFormat="1"/>
    <xf numFmtId="0" fontId="0" fillId="0" borderId="10" xfId="0" applyBorder="1"/>
    <xf numFmtId="2" fontId="0" fillId="0" borderId="10" xfId="0" applyNumberFormat="1" applyBorder="1"/>
    <xf numFmtId="0" fontId="25" fillId="0" borderId="12" xfId="0" applyFont="1" applyBorder="1" applyAlignment="1">
      <alignment horizontal="left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S49"/>
  <sheetViews>
    <sheetView zoomScaleNormal="70" workbookViewId="0">
      <selection activeCell="A9" sqref="A9:H9"/>
    </sheetView>
  </sheetViews>
  <sheetFormatPr defaultRowHeight="15"/>
  <cols>
    <col min="1" max="1" width="22.7109375" customWidth="1"/>
    <col min="2" max="2" width="9.140625" hidden="1" customWidth="1"/>
    <col min="3" max="3" width="14.85546875" customWidth="1"/>
    <col min="4" max="4" width="21.85546875" customWidth="1"/>
    <col min="5" max="5" width="19" customWidth="1"/>
    <col min="6" max="6" width="2.42578125" hidden="1" customWidth="1"/>
    <col min="7" max="7" width="15.5703125" customWidth="1"/>
    <col min="8" max="8" width="20.140625" customWidth="1"/>
    <col min="9" max="9" width="13.5703125" customWidth="1"/>
    <col min="12" max="20" width="0" hidden="1" customWidth="1"/>
  </cols>
  <sheetData>
    <row r="1" spans="1:19" ht="19.5" customHeight="1">
      <c r="A1" s="1" t="s">
        <v>59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9" ht="49.5" customHeight="1">
      <c r="A2" s="62" t="s">
        <v>61</v>
      </c>
      <c r="B2" s="62"/>
      <c r="C2" s="62"/>
      <c r="D2" s="62"/>
      <c r="E2" s="62"/>
      <c r="F2" s="63"/>
      <c r="G2" s="63"/>
      <c r="H2" s="63"/>
      <c r="I2" s="4"/>
      <c r="J2" s="4"/>
      <c r="K2" s="4"/>
      <c r="L2" s="5"/>
      <c r="M2" s="5"/>
      <c r="N2" s="5"/>
    </row>
    <row r="3" spans="1:19" ht="17.25">
      <c r="A3" s="62" t="s">
        <v>42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9" ht="6" customHeight="1"/>
    <row r="5" spans="1:19" hidden="1"/>
    <row r="6" spans="1:19" hidden="1"/>
    <row r="7" spans="1:19" ht="26.25">
      <c r="A7" s="6" t="s">
        <v>0</v>
      </c>
      <c r="B7" s="7" t="s">
        <v>1</v>
      </c>
      <c r="C7" s="8">
        <v>8844.6</v>
      </c>
      <c r="D7" s="73" t="s">
        <v>2</v>
      </c>
      <c r="E7" s="74"/>
      <c r="F7" s="75"/>
      <c r="G7" s="6" t="s">
        <v>1</v>
      </c>
      <c r="H7" s="8">
        <v>2330.4</v>
      </c>
    </row>
    <row r="8" spans="1:19" ht="5.25" customHeight="1"/>
    <row r="9" spans="1:19" ht="18" customHeight="1">
      <c r="A9" s="76" t="s">
        <v>3</v>
      </c>
      <c r="B9" s="76"/>
      <c r="C9" s="76"/>
      <c r="D9" s="76"/>
      <c r="E9" s="76"/>
      <c r="F9" s="76"/>
      <c r="G9" s="76"/>
      <c r="H9" s="76"/>
    </row>
    <row r="10" spans="1:19" ht="47.25" customHeight="1">
      <c r="A10" s="9" t="s">
        <v>4</v>
      </c>
      <c r="B10" s="10"/>
      <c r="C10" s="11" t="s">
        <v>5</v>
      </c>
      <c r="D10" s="12" t="s">
        <v>6</v>
      </c>
      <c r="E10" s="12" t="s">
        <v>7</v>
      </c>
      <c r="F10" s="77" t="s">
        <v>8</v>
      </c>
      <c r="G10" s="78"/>
      <c r="H10" s="79"/>
    </row>
    <row r="11" spans="1:19">
      <c r="A11" s="13" t="s">
        <v>9</v>
      </c>
      <c r="B11" s="13"/>
      <c r="C11" s="13">
        <v>64172.09</v>
      </c>
      <c r="D11" s="14">
        <v>553018.30000000005</v>
      </c>
      <c r="E11" s="13">
        <v>519836.99</v>
      </c>
      <c r="F11" s="64">
        <f>C11+D11-E11</f>
        <v>97353.400000000023</v>
      </c>
      <c r="G11" s="65"/>
      <c r="H11" s="66"/>
      <c r="L11">
        <v>11502.79</v>
      </c>
      <c r="M11">
        <v>8090.76</v>
      </c>
      <c r="N11">
        <v>48665.65</v>
      </c>
      <c r="O11">
        <v>34194.550000000003</v>
      </c>
      <c r="P11">
        <v>86890.25</v>
      </c>
      <c r="Q11">
        <v>62003.82</v>
      </c>
      <c r="R11">
        <v>10100</v>
      </c>
    </row>
    <row r="12" spans="1:19">
      <c r="A12" s="13" t="s">
        <v>10</v>
      </c>
      <c r="B12" s="13"/>
      <c r="C12" s="13">
        <v>117045.4</v>
      </c>
      <c r="D12" s="14">
        <v>913144</v>
      </c>
      <c r="E12" s="14">
        <v>876633.35</v>
      </c>
      <c r="F12" s="64">
        <f>C12+D12-E12</f>
        <v>153556.05000000005</v>
      </c>
      <c r="G12" s="65"/>
      <c r="H12" s="66"/>
      <c r="L12">
        <v>11502.79</v>
      </c>
      <c r="M12">
        <v>10628.98</v>
      </c>
      <c r="N12">
        <v>48665.65</v>
      </c>
      <c r="O12">
        <v>45181.47</v>
      </c>
      <c r="P12">
        <v>86890.25</v>
      </c>
      <c r="Q12">
        <v>79224.13</v>
      </c>
      <c r="R12">
        <v>10000</v>
      </c>
      <c r="S12">
        <v>4750</v>
      </c>
    </row>
    <row r="13" spans="1:19" ht="18" customHeight="1">
      <c r="A13" s="13" t="s">
        <v>11</v>
      </c>
      <c r="B13" s="13"/>
      <c r="C13" s="13">
        <v>13667.88</v>
      </c>
      <c r="D13" s="14">
        <v>152630.75</v>
      </c>
      <c r="E13" s="14">
        <v>139312.18</v>
      </c>
      <c r="F13" s="64">
        <f>C13+D13-E13</f>
        <v>26986.450000000012</v>
      </c>
      <c r="G13" s="65"/>
      <c r="H13" s="66"/>
      <c r="L13">
        <v>11502.79</v>
      </c>
      <c r="M13">
        <v>11482.86</v>
      </c>
      <c r="N13">
        <v>48665.65</v>
      </c>
      <c r="O13">
        <v>46586.23</v>
      </c>
      <c r="P13">
        <v>86890.25</v>
      </c>
      <c r="Q13">
        <v>85251.56</v>
      </c>
      <c r="R13">
        <v>10000</v>
      </c>
      <c r="S13">
        <v>8650</v>
      </c>
    </row>
    <row r="14" spans="1:19" ht="18" customHeight="1">
      <c r="A14" s="13" t="s">
        <v>37</v>
      </c>
      <c r="B14" s="13"/>
      <c r="C14" s="13">
        <v>20003.36</v>
      </c>
      <c r="D14" s="14">
        <v>100000</v>
      </c>
      <c r="E14" s="14">
        <v>89269.09</v>
      </c>
      <c r="F14" s="46"/>
      <c r="G14" s="65">
        <f>C14+D14-E14</f>
        <v>30734.270000000004</v>
      </c>
      <c r="H14" s="75"/>
      <c r="L14">
        <v>11502.79</v>
      </c>
      <c r="M14">
        <v>13267.2</v>
      </c>
      <c r="N14">
        <v>48665.65</v>
      </c>
      <c r="O14">
        <v>50897.59</v>
      </c>
      <c r="P14">
        <v>78678.899999999994</v>
      </c>
      <c r="Q14">
        <v>90678.76</v>
      </c>
      <c r="S14">
        <v>7873.33</v>
      </c>
    </row>
    <row r="15" spans="1:19" ht="30" customHeight="1">
      <c r="A15" s="7" t="s">
        <v>38</v>
      </c>
      <c r="B15" s="13"/>
      <c r="C15" s="13"/>
      <c r="D15" s="14">
        <v>7700</v>
      </c>
      <c r="E15" s="14">
        <v>7700</v>
      </c>
      <c r="F15" s="46"/>
      <c r="G15" s="47"/>
      <c r="H15" s="48"/>
      <c r="L15">
        <f t="shared" ref="L15:S15" si="0">SUM(L11:L14)</f>
        <v>46011.16</v>
      </c>
      <c r="M15">
        <f t="shared" si="0"/>
        <v>43469.8</v>
      </c>
      <c r="N15">
        <f t="shared" si="0"/>
        <v>194662.6</v>
      </c>
      <c r="O15">
        <f t="shared" si="0"/>
        <v>176859.84</v>
      </c>
      <c r="P15">
        <f t="shared" si="0"/>
        <v>339349.65</v>
      </c>
      <c r="Q15">
        <f t="shared" si="0"/>
        <v>317158.27</v>
      </c>
      <c r="R15">
        <f t="shared" si="0"/>
        <v>30100</v>
      </c>
      <c r="S15">
        <f t="shared" si="0"/>
        <v>21273.33</v>
      </c>
    </row>
    <row r="16" spans="1:19" ht="17.25" customHeight="1">
      <c r="A16" s="13" t="s">
        <v>12</v>
      </c>
      <c r="B16" s="13"/>
      <c r="C16" s="13">
        <f>SUM(C11:C15)</f>
        <v>214888.72999999998</v>
      </c>
      <c r="D16" s="14">
        <f>D11+D12+D13+D14</f>
        <v>1718793.05</v>
      </c>
      <c r="E16" s="14">
        <f>E11+E12+E13+E14+E15</f>
        <v>1632751.6099999999</v>
      </c>
      <c r="F16" s="64">
        <f>F11+F12+F13+G14</f>
        <v>308630.1700000001</v>
      </c>
      <c r="G16" s="65"/>
      <c r="H16" s="66"/>
    </row>
    <row r="17" spans="1:8" ht="23.25" customHeight="1"/>
    <row r="18" spans="1:8" ht="27.75" customHeight="1">
      <c r="A18" s="80" t="s">
        <v>13</v>
      </c>
      <c r="B18" s="81"/>
      <c r="C18" s="81"/>
      <c r="D18" s="81"/>
      <c r="E18" s="81"/>
      <c r="F18" s="81"/>
      <c r="G18" s="81"/>
      <c r="H18" s="81"/>
    </row>
    <row r="19" spans="1:8" ht="0.75" customHeight="1">
      <c r="A19" s="82"/>
      <c r="B19" s="83"/>
      <c r="C19" s="83"/>
      <c r="D19" s="83"/>
      <c r="E19" s="83"/>
      <c r="F19" s="83"/>
      <c r="G19" s="83"/>
      <c r="H19" s="83"/>
    </row>
    <row r="20" spans="1:8" ht="29.25" customHeight="1">
      <c r="A20" s="71" t="s">
        <v>14</v>
      </c>
      <c r="B20" s="72"/>
      <c r="C20" s="15" t="s">
        <v>15</v>
      </c>
      <c r="D20" s="16" t="s">
        <v>16</v>
      </c>
      <c r="E20" s="67" t="s">
        <v>17</v>
      </c>
      <c r="F20" s="68"/>
      <c r="G20" s="68"/>
      <c r="H20" s="69"/>
    </row>
    <row r="21" spans="1:8" ht="15.75">
      <c r="A21" s="43" t="s">
        <v>10</v>
      </c>
      <c r="B21" s="26"/>
      <c r="C21" s="27"/>
      <c r="D21" s="28"/>
      <c r="E21" s="29"/>
      <c r="F21" s="30"/>
      <c r="G21" s="30"/>
      <c r="H21" s="31"/>
    </row>
    <row r="22" spans="1:8" ht="39.75" customHeight="1">
      <c r="A22" s="32" t="s">
        <v>18</v>
      </c>
      <c r="B22" s="26"/>
      <c r="C22" s="33">
        <v>74874</v>
      </c>
      <c r="D22" s="17" t="s">
        <v>43</v>
      </c>
      <c r="E22" s="84" t="s">
        <v>57</v>
      </c>
      <c r="F22" s="85"/>
      <c r="G22" s="85"/>
      <c r="H22" s="86"/>
    </row>
    <row r="23" spans="1:8" ht="31.5" customHeight="1">
      <c r="A23" s="32" t="s">
        <v>19</v>
      </c>
      <c r="B23" s="26"/>
      <c r="C23" s="33">
        <v>40755.800000000003</v>
      </c>
      <c r="D23" s="17" t="s">
        <v>43</v>
      </c>
      <c r="E23" s="87"/>
      <c r="F23" s="88"/>
      <c r="G23" s="88"/>
      <c r="H23" s="89"/>
    </row>
    <row r="24" spans="1:8" ht="36.75" customHeight="1">
      <c r="A24" s="95" t="s">
        <v>20</v>
      </c>
      <c r="B24" s="96"/>
      <c r="C24" s="33">
        <v>35906.730000000003</v>
      </c>
      <c r="D24" s="17" t="s">
        <v>21</v>
      </c>
      <c r="E24" s="87" t="s">
        <v>60</v>
      </c>
      <c r="F24" s="88"/>
      <c r="G24" s="88"/>
      <c r="H24" s="89"/>
    </row>
    <row r="25" spans="1:8" ht="41.25" customHeight="1">
      <c r="A25" s="97" t="s">
        <v>22</v>
      </c>
      <c r="B25" s="98"/>
      <c r="C25" s="33">
        <v>13185.92</v>
      </c>
      <c r="D25" s="21" t="s">
        <v>23</v>
      </c>
      <c r="E25" s="87" t="s">
        <v>34</v>
      </c>
      <c r="F25" s="88"/>
      <c r="G25" s="88"/>
      <c r="H25" s="89"/>
    </row>
    <row r="26" spans="1:8" ht="27.75" customHeight="1">
      <c r="A26" s="95" t="s">
        <v>24</v>
      </c>
      <c r="B26" s="96"/>
      <c r="C26" s="33">
        <v>22111.5</v>
      </c>
      <c r="D26" s="17" t="s">
        <v>70</v>
      </c>
      <c r="E26" s="102" t="s">
        <v>35</v>
      </c>
      <c r="F26" s="103"/>
      <c r="G26" s="103"/>
      <c r="H26" s="104"/>
    </row>
    <row r="27" spans="1:8" ht="27.75" customHeight="1">
      <c r="A27" s="95" t="s">
        <v>25</v>
      </c>
      <c r="B27" s="105"/>
      <c r="C27" s="33">
        <v>159202.79999999999</v>
      </c>
      <c r="D27" s="17" t="s">
        <v>45</v>
      </c>
      <c r="E27" s="87" t="s">
        <v>25</v>
      </c>
      <c r="F27" s="88"/>
      <c r="G27" s="88"/>
      <c r="H27" s="89"/>
    </row>
    <row r="28" spans="1:8" ht="42.75" customHeight="1">
      <c r="A28" s="34" t="s">
        <v>26</v>
      </c>
      <c r="B28" s="35"/>
      <c r="C28" s="33">
        <v>369500</v>
      </c>
      <c r="D28" s="17" t="s">
        <v>43</v>
      </c>
      <c r="E28" s="87" t="s">
        <v>56</v>
      </c>
      <c r="F28" s="88"/>
      <c r="G28" s="88"/>
      <c r="H28" s="89"/>
    </row>
    <row r="29" spans="1:8" ht="28.5" customHeight="1">
      <c r="A29" s="34" t="s">
        <v>27</v>
      </c>
      <c r="B29" s="35"/>
      <c r="C29" s="33">
        <v>27418.26</v>
      </c>
      <c r="D29" s="21" t="s">
        <v>44</v>
      </c>
      <c r="E29" s="87" t="s">
        <v>36</v>
      </c>
      <c r="F29" s="88"/>
      <c r="G29" s="88"/>
      <c r="H29" s="89"/>
    </row>
    <row r="30" spans="1:8" ht="28.5" customHeight="1">
      <c r="A30" s="45" t="s">
        <v>39</v>
      </c>
      <c r="B30" s="35"/>
      <c r="C30" s="33">
        <v>100000</v>
      </c>
      <c r="D30" s="17" t="s">
        <v>40</v>
      </c>
      <c r="E30" s="102" t="s">
        <v>41</v>
      </c>
      <c r="F30" s="108"/>
      <c r="G30" s="108"/>
      <c r="H30" s="109"/>
    </row>
    <row r="31" spans="1:8" ht="27.75" customHeight="1">
      <c r="A31" s="34" t="s">
        <v>28</v>
      </c>
      <c r="B31" s="35"/>
      <c r="C31" s="33">
        <v>139744.68</v>
      </c>
      <c r="D31" s="17" t="s">
        <v>43</v>
      </c>
      <c r="E31" s="87" t="s">
        <v>55</v>
      </c>
      <c r="F31" s="88"/>
      <c r="G31" s="88"/>
      <c r="H31" s="89"/>
    </row>
    <row r="32" spans="1:8" ht="27.75" customHeight="1">
      <c r="A32" s="34" t="s">
        <v>12</v>
      </c>
      <c r="B32" s="36"/>
      <c r="C32" s="24">
        <f>C22+C23+C24+C25+C26+C27+C28+C29+C30+C31</f>
        <v>982699.69</v>
      </c>
      <c r="D32" s="17"/>
      <c r="E32" s="18"/>
      <c r="F32" s="19"/>
      <c r="G32" s="19"/>
      <c r="H32" s="20"/>
    </row>
    <row r="33" spans="1:9" ht="29.25" customHeight="1">
      <c r="A33" s="106" t="s">
        <v>9</v>
      </c>
      <c r="B33" s="107"/>
      <c r="C33" s="38"/>
      <c r="D33" s="22"/>
      <c r="E33" s="99"/>
      <c r="F33" s="100"/>
      <c r="G33" s="100"/>
      <c r="H33" s="101"/>
    </row>
    <row r="34" spans="1:9" ht="39">
      <c r="A34" s="34" t="s">
        <v>31</v>
      </c>
      <c r="B34" s="23"/>
      <c r="C34" s="37">
        <v>197611.25</v>
      </c>
      <c r="D34" s="17" t="s">
        <v>58</v>
      </c>
      <c r="E34" s="90" t="s">
        <v>54</v>
      </c>
      <c r="F34" s="91"/>
      <c r="G34" s="91"/>
      <c r="H34" s="91"/>
    </row>
    <row r="35" spans="1:9" ht="48.75" customHeight="1">
      <c r="A35" s="34" t="s">
        <v>30</v>
      </c>
      <c r="B35" s="36"/>
      <c r="C35" s="37">
        <v>11352.5</v>
      </c>
      <c r="D35" s="17" t="s">
        <v>43</v>
      </c>
      <c r="E35" s="92" t="s">
        <v>53</v>
      </c>
      <c r="F35" s="88"/>
      <c r="G35" s="88"/>
      <c r="H35" s="89"/>
    </row>
    <row r="36" spans="1:9" ht="33.75" customHeight="1">
      <c r="A36" s="53" t="s">
        <v>63</v>
      </c>
      <c r="B36" s="36"/>
      <c r="C36" s="37">
        <v>113844.2</v>
      </c>
      <c r="D36" s="17" t="s">
        <v>58</v>
      </c>
      <c r="E36" s="92" t="s">
        <v>62</v>
      </c>
      <c r="F36" s="93"/>
      <c r="G36" s="93"/>
      <c r="H36" s="94"/>
    </row>
    <row r="37" spans="1:9" ht="33.75" customHeight="1">
      <c r="A37" s="53" t="s">
        <v>64</v>
      </c>
      <c r="B37" s="36"/>
      <c r="C37" s="37">
        <v>187680</v>
      </c>
      <c r="D37" s="17" t="s">
        <v>59</v>
      </c>
      <c r="E37" s="51"/>
      <c r="F37" s="49"/>
      <c r="G37" s="49"/>
      <c r="H37" s="50"/>
    </row>
    <row r="38" spans="1:9" ht="33.75" customHeight="1">
      <c r="A38" s="53" t="s">
        <v>65</v>
      </c>
      <c r="B38" s="36"/>
      <c r="C38" s="37">
        <v>32000</v>
      </c>
      <c r="D38" s="17" t="s">
        <v>59</v>
      </c>
      <c r="E38" s="51"/>
      <c r="F38" s="49"/>
      <c r="G38" s="49"/>
      <c r="H38" s="50"/>
    </row>
    <row r="39" spans="1:9" ht="27.75" customHeight="1">
      <c r="A39" s="39" t="s">
        <v>12</v>
      </c>
      <c r="B39" s="36"/>
      <c r="C39" s="24">
        <f>C34+C35+C36+C37+C38</f>
        <v>542487.94999999995</v>
      </c>
      <c r="D39" s="44"/>
      <c r="E39" s="36"/>
      <c r="F39" s="36"/>
      <c r="G39" s="36"/>
      <c r="H39" s="40"/>
    </row>
    <row r="40" spans="1:9" ht="3" customHeight="1">
      <c r="A40" s="41"/>
      <c r="B40" s="41"/>
      <c r="C40" s="54">
        <f>SUM(C34:C39)</f>
        <v>1084975.8999999999</v>
      </c>
      <c r="D40" s="41"/>
      <c r="E40" s="41"/>
      <c r="F40" s="41"/>
      <c r="G40" s="41"/>
      <c r="H40" s="42"/>
    </row>
    <row r="41" spans="1:9" ht="15.75">
      <c r="A41" s="25"/>
      <c r="B41" s="25"/>
      <c r="C41" s="25"/>
      <c r="D41" s="25"/>
      <c r="E41" s="25"/>
    </row>
    <row r="42" spans="1:9" ht="15.75">
      <c r="A42" s="25" t="s">
        <v>32</v>
      </c>
      <c r="B42" s="25"/>
      <c r="C42" s="25" t="s">
        <v>29</v>
      </c>
      <c r="D42" s="25"/>
      <c r="E42" s="25" t="s">
        <v>33</v>
      </c>
    </row>
    <row r="44" spans="1:9">
      <c r="A44" s="52" t="s">
        <v>46</v>
      </c>
      <c r="B44" s="52"/>
      <c r="C44" s="52" t="s">
        <v>51</v>
      </c>
      <c r="D44" s="52"/>
      <c r="E44" s="52" t="s">
        <v>68</v>
      </c>
      <c r="F44" s="52"/>
      <c r="G44" s="52"/>
      <c r="H44" s="52"/>
      <c r="I44" s="52"/>
    </row>
    <row r="45" spans="1:9">
      <c r="A45" s="13"/>
      <c r="B45" s="13"/>
      <c r="C45" s="13" t="s">
        <v>66</v>
      </c>
      <c r="D45" s="13" t="s">
        <v>67</v>
      </c>
      <c r="E45" s="13" t="s">
        <v>50</v>
      </c>
      <c r="F45" s="13"/>
      <c r="G45" s="13" t="s">
        <v>67</v>
      </c>
      <c r="H45" s="13" t="s">
        <v>69</v>
      </c>
      <c r="I45" s="13" t="s">
        <v>49</v>
      </c>
    </row>
    <row r="46" spans="1:9" ht="38.25" customHeight="1">
      <c r="A46" s="7" t="s">
        <v>47</v>
      </c>
      <c r="B46" s="13"/>
      <c r="C46" s="13">
        <v>523071.64</v>
      </c>
      <c r="D46" s="13">
        <v>831552.87</v>
      </c>
      <c r="E46" s="14">
        <v>965902.44</v>
      </c>
      <c r="F46" s="13"/>
      <c r="G46" s="13">
        <v>982699.69</v>
      </c>
      <c r="H46" s="14">
        <f>C46-D46+E46-G46</f>
        <v>-325278.48</v>
      </c>
      <c r="I46" s="14"/>
    </row>
    <row r="47" spans="1:9" ht="30">
      <c r="A47" s="7" t="s">
        <v>52</v>
      </c>
      <c r="B47" s="13"/>
      <c r="C47" s="13">
        <v>5400</v>
      </c>
      <c r="D47" s="13"/>
      <c r="E47" s="13">
        <v>7700</v>
      </c>
      <c r="F47" s="13"/>
      <c r="G47" s="13"/>
      <c r="H47" s="13">
        <f>C47+E47</f>
        <v>13100</v>
      </c>
      <c r="I47" s="14"/>
    </row>
    <row r="48" spans="1:9" ht="21" customHeight="1">
      <c r="A48" s="13" t="s">
        <v>48</v>
      </c>
      <c r="B48" s="13"/>
      <c r="C48" s="13">
        <v>271355.2</v>
      </c>
      <c r="D48" s="13">
        <v>363257.25</v>
      </c>
      <c r="E48" s="13">
        <v>519836.99</v>
      </c>
      <c r="F48" s="13"/>
      <c r="G48" s="13">
        <v>542487.94999999995</v>
      </c>
      <c r="H48" s="14">
        <f>C48-D48+E48-G48</f>
        <v>-114553.00999999995</v>
      </c>
      <c r="I48" s="14"/>
    </row>
    <row r="49" spans="1:9" ht="31.5" customHeight="1">
      <c r="A49" s="13"/>
      <c r="B49" s="13"/>
      <c r="C49" s="13"/>
      <c r="D49" s="13"/>
      <c r="E49" s="13"/>
      <c r="F49" s="13"/>
      <c r="G49" s="13"/>
      <c r="H49" s="14">
        <f>SUM(H46:H48)</f>
        <v>-426731.48999999993</v>
      </c>
      <c r="I49" s="14"/>
    </row>
  </sheetData>
  <mergeCells count="32">
    <mergeCell ref="A24:B24"/>
    <mergeCell ref="E24:H24"/>
    <mergeCell ref="E25:H25"/>
    <mergeCell ref="A25:B25"/>
    <mergeCell ref="E35:H35"/>
    <mergeCell ref="A26:B26"/>
    <mergeCell ref="E33:H33"/>
    <mergeCell ref="E29:H29"/>
    <mergeCell ref="E26:H26"/>
    <mergeCell ref="A27:B27"/>
    <mergeCell ref="A33:B33"/>
    <mergeCell ref="E30:H30"/>
    <mergeCell ref="E31:H31"/>
    <mergeCell ref="E28:H28"/>
    <mergeCell ref="E22:H22"/>
    <mergeCell ref="E27:H27"/>
    <mergeCell ref="E34:H34"/>
    <mergeCell ref="E36:H36"/>
    <mergeCell ref="E23:H23"/>
    <mergeCell ref="A2:H2"/>
    <mergeCell ref="F12:H12"/>
    <mergeCell ref="F11:H11"/>
    <mergeCell ref="E20:H20"/>
    <mergeCell ref="F16:H16"/>
    <mergeCell ref="A3:K3"/>
    <mergeCell ref="A20:B20"/>
    <mergeCell ref="F13:H13"/>
    <mergeCell ref="D7:F7"/>
    <mergeCell ref="A9:H9"/>
    <mergeCell ref="F10:H10"/>
    <mergeCell ref="A18:H19"/>
    <mergeCell ref="G14:H14"/>
  </mergeCells>
  <phoneticPr fontId="0" type="noConversion"/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0"/>
  <sheetViews>
    <sheetView tabSelected="1" zoomScaleNormal="70" workbookViewId="0">
      <selection activeCell="W50" sqref="W50"/>
    </sheetView>
  </sheetViews>
  <sheetFormatPr defaultRowHeight="15"/>
  <cols>
    <col min="1" max="1" width="25.5703125" customWidth="1"/>
    <col min="2" max="2" width="9.140625" hidden="1" customWidth="1"/>
    <col min="3" max="3" width="14.85546875" customWidth="1"/>
    <col min="4" max="4" width="21.85546875" customWidth="1"/>
    <col min="5" max="5" width="14.140625" customWidth="1"/>
    <col min="6" max="6" width="2.42578125" hidden="1" customWidth="1"/>
    <col min="7" max="7" width="13.5703125" customWidth="1"/>
    <col min="8" max="8" width="12.85546875" customWidth="1"/>
    <col min="9" max="9" width="10.7109375" customWidth="1"/>
    <col min="10" max="10" width="13.28515625" customWidth="1"/>
    <col min="11" max="11" width="13.42578125" customWidth="1"/>
    <col min="12" max="20" width="0" hidden="1" customWidth="1"/>
  </cols>
  <sheetData>
    <row r="1" spans="1:19" ht="19.5" customHeight="1">
      <c r="A1" s="1" t="s">
        <v>59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9" ht="49.5" customHeight="1">
      <c r="A2" s="62" t="s">
        <v>71</v>
      </c>
      <c r="B2" s="62"/>
      <c r="C2" s="62"/>
      <c r="D2" s="62"/>
      <c r="E2" s="62"/>
      <c r="F2" s="63"/>
      <c r="G2" s="63"/>
      <c r="H2" s="63"/>
      <c r="I2" s="4"/>
      <c r="J2" s="4"/>
      <c r="K2" s="4"/>
      <c r="L2" s="5"/>
      <c r="M2" s="5"/>
      <c r="N2" s="5"/>
    </row>
    <row r="3" spans="1:19" ht="17.25">
      <c r="A3" s="62" t="s">
        <v>42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9" ht="6" customHeight="1"/>
    <row r="5" spans="1:19" hidden="1"/>
    <row r="6" spans="1:19" hidden="1"/>
    <row r="7" spans="1:19" ht="26.25">
      <c r="A7" s="6" t="s">
        <v>0</v>
      </c>
      <c r="B7" s="7" t="s">
        <v>1</v>
      </c>
      <c r="C7" s="8">
        <v>8844.6</v>
      </c>
      <c r="D7" s="73" t="s">
        <v>2</v>
      </c>
      <c r="E7" s="74"/>
      <c r="F7" s="75"/>
      <c r="G7" s="6" t="s">
        <v>1</v>
      </c>
      <c r="H7" s="8">
        <v>2330.4</v>
      </c>
    </row>
    <row r="8" spans="1:19" ht="5.25" customHeight="1"/>
    <row r="9" spans="1:19" ht="18" customHeight="1">
      <c r="A9" s="76" t="s">
        <v>3</v>
      </c>
      <c r="B9" s="76"/>
      <c r="C9" s="76"/>
      <c r="D9" s="76"/>
      <c r="E9" s="76"/>
      <c r="F9" s="76"/>
      <c r="G9" s="76"/>
      <c r="H9" s="76"/>
    </row>
    <row r="10" spans="1:19" ht="47.25" customHeight="1">
      <c r="A10" s="9" t="s">
        <v>4</v>
      </c>
      <c r="B10" s="10"/>
      <c r="C10" s="11" t="s">
        <v>5</v>
      </c>
      <c r="D10" s="12" t="s">
        <v>6</v>
      </c>
      <c r="E10" s="12" t="s">
        <v>7</v>
      </c>
      <c r="F10" s="77" t="s">
        <v>8</v>
      </c>
      <c r="G10" s="78"/>
      <c r="H10" s="79"/>
    </row>
    <row r="11" spans="1:19">
      <c r="A11" s="13" t="s">
        <v>9</v>
      </c>
      <c r="B11" s="13"/>
      <c r="C11" s="13">
        <v>96419.89</v>
      </c>
      <c r="D11" s="14">
        <v>309690.5</v>
      </c>
      <c r="E11" s="13">
        <v>291100.75</v>
      </c>
      <c r="F11" s="64">
        <f>C11+D11-E11</f>
        <v>115009.64000000001</v>
      </c>
      <c r="G11" s="65"/>
      <c r="H11" s="66"/>
      <c r="L11">
        <v>11502.79</v>
      </c>
      <c r="M11">
        <v>8090.76</v>
      </c>
      <c r="N11">
        <v>48665.65</v>
      </c>
      <c r="O11">
        <v>34194.550000000003</v>
      </c>
      <c r="P11">
        <v>86890.25</v>
      </c>
      <c r="Q11">
        <v>62003.82</v>
      </c>
      <c r="R11">
        <v>10100</v>
      </c>
    </row>
    <row r="12" spans="1:19">
      <c r="A12" s="13" t="s">
        <v>10</v>
      </c>
      <c r="B12" s="13"/>
      <c r="C12" s="13">
        <v>151165.4</v>
      </c>
      <c r="D12" s="14">
        <v>530013.51</v>
      </c>
      <c r="E12" s="14">
        <v>484626.12</v>
      </c>
      <c r="F12" s="64">
        <f>C12+D12-E12</f>
        <v>196552.79000000004</v>
      </c>
      <c r="G12" s="65"/>
      <c r="H12" s="66"/>
      <c r="L12">
        <v>11502.79</v>
      </c>
      <c r="M12">
        <v>10628.98</v>
      </c>
      <c r="N12">
        <v>48665.65</v>
      </c>
      <c r="O12">
        <v>45181.47</v>
      </c>
      <c r="P12">
        <v>86890.25</v>
      </c>
      <c r="Q12">
        <v>79224.13</v>
      </c>
      <c r="R12">
        <v>10000</v>
      </c>
      <c r="S12">
        <v>4750</v>
      </c>
    </row>
    <row r="13" spans="1:19" ht="18" customHeight="1">
      <c r="A13" s="13" t="s">
        <v>72</v>
      </c>
      <c r="B13" s="13"/>
      <c r="C13" s="13">
        <v>27403.7</v>
      </c>
      <c r="D13" s="14">
        <v>95116.800000000003</v>
      </c>
      <c r="E13" s="14">
        <v>88796.98</v>
      </c>
      <c r="F13" s="64">
        <f>C13+D13-E13</f>
        <v>33723.520000000004</v>
      </c>
      <c r="G13" s="65"/>
      <c r="H13" s="66"/>
      <c r="L13">
        <v>11502.79</v>
      </c>
      <c r="M13">
        <v>11482.86</v>
      </c>
      <c r="N13">
        <v>48665.65</v>
      </c>
      <c r="O13">
        <v>46586.23</v>
      </c>
      <c r="P13">
        <v>86890.25</v>
      </c>
      <c r="Q13">
        <v>85251.56</v>
      </c>
      <c r="R13">
        <v>10000</v>
      </c>
      <c r="S13">
        <v>8650</v>
      </c>
    </row>
    <row r="14" spans="1:19" ht="18" customHeight="1">
      <c r="A14" s="13" t="s">
        <v>37</v>
      </c>
      <c r="B14" s="13"/>
      <c r="C14" s="13">
        <v>32558.26</v>
      </c>
      <c r="D14" s="14">
        <v>50000</v>
      </c>
      <c r="E14" s="14">
        <v>40810</v>
      </c>
      <c r="F14" s="59"/>
      <c r="G14" s="65">
        <f>C14+D14-E14</f>
        <v>41748.259999999995</v>
      </c>
      <c r="H14" s="75"/>
      <c r="L14">
        <v>11502.79</v>
      </c>
      <c r="M14">
        <v>13267.2</v>
      </c>
      <c r="N14">
        <v>48665.65</v>
      </c>
      <c r="O14">
        <v>50897.59</v>
      </c>
      <c r="P14">
        <v>78678.899999999994</v>
      </c>
      <c r="Q14">
        <v>90678.76</v>
      </c>
      <c r="S14">
        <v>7873.33</v>
      </c>
    </row>
    <row r="15" spans="1:19" ht="30" customHeight="1">
      <c r="A15" s="7" t="s">
        <v>38</v>
      </c>
      <c r="B15" s="13"/>
      <c r="C15" s="13"/>
      <c r="D15" s="14"/>
      <c r="E15" s="14">
        <v>6500</v>
      </c>
      <c r="F15" s="59"/>
      <c r="G15" s="60"/>
      <c r="H15" s="61"/>
      <c r="L15">
        <f t="shared" ref="L15:S15" si="0">SUM(L11:L14)</f>
        <v>46011.16</v>
      </c>
      <c r="M15">
        <f t="shared" si="0"/>
        <v>43469.8</v>
      </c>
      <c r="N15">
        <f t="shared" si="0"/>
        <v>194662.6</v>
      </c>
      <c r="O15">
        <f t="shared" si="0"/>
        <v>176859.84</v>
      </c>
      <c r="P15">
        <f t="shared" si="0"/>
        <v>339349.65</v>
      </c>
      <c r="Q15">
        <f t="shared" si="0"/>
        <v>317158.27</v>
      </c>
      <c r="R15">
        <f t="shared" si="0"/>
        <v>30100</v>
      </c>
      <c r="S15">
        <f t="shared" si="0"/>
        <v>21273.33</v>
      </c>
    </row>
    <row r="16" spans="1:19" ht="17.25" customHeight="1">
      <c r="A16" s="13" t="s">
        <v>12</v>
      </c>
      <c r="B16" s="13"/>
      <c r="C16" s="13">
        <f>SUM(C11:C15)</f>
        <v>307547.25</v>
      </c>
      <c r="D16" s="14">
        <f>D11+D12+D13+D14</f>
        <v>984820.81</v>
      </c>
      <c r="E16" s="14">
        <f>E11+E12+E13+E14+E15</f>
        <v>911833.85</v>
      </c>
      <c r="F16" s="64">
        <f>F11+F12+F13+G14</f>
        <v>387034.21000000008</v>
      </c>
      <c r="G16" s="65"/>
      <c r="H16" s="66"/>
    </row>
    <row r="17" spans="1:8" ht="23.25" customHeight="1">
      <c r="D17" s="110"/>
    </row>
    <row r="18" spans="1:8" ht="27.75" customHeight="1">
      <c r="A18" s="80" t="s">
        <v>13</v>
      </c>
      <c r="B18" s="81"/>
      <c r="C18" s="81"/>
      <c r="D18" s="81"/>
      <c r="E18" s="81"/>
      <c r="F18" s="81"/>
      <c r="G18" s="81"/>
      <c r="H18" s="81"/>
    </row>
    <row r="19" spans="1:8" ht="0.75" customHeight="1">
      <c r="A19" s="82"/>
      <c r="B19" s="83"/>
      <c r="C19" s="83"/>
      <c r="D19" s="83"/>
      <c r="E19" s="83"/>
      <c r="F19" s="83"/>
      <c r="G19" s="83"/>
      <c r="H19" s="83"/>
    </row>
    <row r="20" spans="1:8" ht="29.25" customHeight="1">
      <c r="A20" s="71" t="s">
        <v>14</v>
      </c>
      <c r="B20" s="72"/>
      <c r="C20" s="15" t="s">
        <v>15</v>
      </c>
      <c r="D20" s="16" t="s">
        <v>16</v>
      </c>
      <c r="E20" s="67" t="s">
        <v>17</v>
      </c>
      <c r="F20" s="68"/>
      <c r="G20" s="68"/>
      <c r="H20" s="69"/>
    </row>
    <row r="21" spans="1:8" ht="15.75">
      <c r="A21" s="43" t="s">
        <v>10</v>
      </c>
      <c r="B21" s="26"/>
      <c r="C21" s="27"/>
      <c r="D21" s="28"/>
      <c r="E21" s="29"/>
      <c r="F21" s="30"/>
      <c r="G21" s="30"/>
      <c r="H21" s="31"/>
    </row>
    <row r="22" spans="1:8" ht="39.75" customHeight="1">
      <c r="A22" s="32" t="s">
        <v>18</v>
      </c>
      <c r="B22" s="26"/>
      <c r="C22" s="33">
        <v>28949</v>
      </c>
      <c r="D22" s="17" t="s">
        <v>43</v>
      </c>
      <c r="E22" s="84" t="s">
        <v>57</v>
      </c>
      <c r="F22" s="85"/>
      <c r="G22" s="85"/>
      <c r="H22" s="86"/>
    </row>
    <row r="23" spans="1:8" ht="31.5" customHeight="1">
      <c r="A23" s="32" t="s">
        <v>19</v>
      </c>
      <c r="B23" s="26"/>
      <c r="C23" s="33">
        <v>23375</v>
      </c>
      <c r="D23" s="17" t="s">
        <v>43</v>
      </c>
      <c r="E23" s="87"/>
      <c r="F23" s="88"/>
      <c r="G23" s="88"/>
      <c r="H23" s="89"/>
    </row>
    <row r="24" spans="1:8" ht="36.75" customHeight="1">
      <c r="A24" s="95" t="s">
        <v>20</v>
      </c>
      <c r="B24" s="96"/>
      <c r="C24" s="33">
        <v>24906.720000000001</v>
      </c>
      <c r="D24" s="17" t="s">
        <v>21</v>
      </c>
      <c r="E24" s="87" t="s">
        <v>60</v>
      </c>
      <c r="F24" s="88"/>
      <c r="G24" s="88"/>
      <c r="H24" s="89"/>
    </row>
    <row r="25" spans="1:8" ht="41.25" customHeight="1">
      <c r="A25" s="97" t="s">
        <v>22</v>
      </c>
      <c r="B25" s="98"/>
      <c r="C25" s="33">
        <v>5592.96</v>
      </c>
      <c r="D25" s="21" t="s">
        <v>23</v>
      </c>
      <c r="E25" s="87" t="s">
        <v>34</v>
      </c>
      <c r="F25" s="88"/>
      <c r="G25" s="88"/>
      <c r="H25" s="89"/>
    </row>
    <row r="26" spans="1:8" ht="27.75" customHeight="1">
      <c r="A26" s="95" t="s">
        <v>24</v>
      </c>
      <c r="B26" s="96"/>
      <c r="C26" s="33">
        <v>11055.75</v>
      </c>
      <c r="D26" s="17" t="s">
        <v>70</v>
      </c>
      <c r="E26" s="102" t="s">
        <v>35</v>
      </c>
      <c r="F26" s="103"/>
      <c r="G26" s="103"/>
      <c r="H26" s="104"/>
    </row>
    <row r="27" spans="1:8" ht="27.75" customHeight="1">
      <c r="A27" s="95" t="s">
        <v>25</v>
      </c>
      <c r="B27" s="105"/>
      <c r="C27" s="33">
        <v>79601.399999999994</v>
      </c>
      <c r="D27" s="17" t="s">
        <v>45</v>
      </c>
      <c r="E27" s="87" t="s">
        <v>25</v>
      </c>
      <c r="F27" s="88"/>
      <c r="G27" s="88"/>
      <c r="H27" s="89"/>
    </row>
    <row r="28" spans="1:8" ht="42.75" customHeight="1">
      <c r="A28" s="55" t="s">
        <v>26</v>
      </c>
      <c r="B28" s="56"/>
      <c r="C28" s="33">
        <v>188907.08</v>
      </c>
      <c r="D28" s="17" t="s">
        <v>43</v>
      </c>
      <c r="E28" s="87" t="s">
        <v>56</v>
      </c>
      <c r="F28" s="88"/>
      <c r="G28" s="88"/>
      <c r="H28" s="89"/>
    </row>
    <row r="29" spans="1:8" ht="28.5" customHeight="1">
      <c r="A29" s="55" t="s">
        <v>27</v>
      </c>
      <c r="B29" s="56"/>
      <c r="C29" s="33">
        <v>15478.05</v>
      </c>
      <c r="D29" s="21" t="s">
        <v>44</v>
      </c>
      <c r="E29" s="87" t="s">
        <v>36</v>
      </c>
      <c r="F29" s="88"/>
      <c r="G29" s="88"/>
      <c r="H29" s="89"/>
    </row>
    <row r="30" spans="1:8" ht="28.5" customHeight="1">
      <c r="A30" s="55" t="s">
        <v>39</v>
      </c>
      <c r="B30" s="56"/>
      <c r="C30" s="33">
        <v>50000</v>
      </c>
      <c r="D30" s="17" t="s">
        <v>40</v>
      </c>
      <c r="E30" s="102" t="s">
        <v>41</v>
      </c>
      <c r="F30" s="108"/>
      <c r="G30" s="108"/>
      <c r="H30" s="109"/>
    </row>
    <row r="31" spans="1:8" ht="27.75" customHeight="1">
      <c r="A31" s="55" t="s">
        <v>28</v>
      </c>
      <c r="B31" s="56"/>
      <c r="C31" s="33">
        <v>69872.34</v>
      </c>
      <c r="D31" s="17" t="s">
        <v>43</v>
      </c>
      <c r="E31" s="87" t="s">
        <v>55</v>
      </c>
      <c r="F31" s="88"/>
      <c r="G31" s="88"/>
      <c r="H31" s="89"/>
    </row>
    <row r="32" spans="1:8" ht="27.75" customHeight="1">
      <c r="A32" s="55" t="s">
        <v>75</v>
      </c>
      <c r="B32" s="113"/>
      <c r="C32" s="33">
        <v>19825</v>
      </c>
      <c r="D32" s="17"/>
      <c r="E32" s="87"/>
      <c r="F32" s="93"/>
      <c r="G32" s="93"/>
      <c r="H32" s="94"/>
    </row>
    <row r="33" spans="1:12" ht="27.75" customHeight="1">
      <c r="A33" s="55" t="s">
        <v>12</v>
      </c>
      <c r="B33" s="36"/>
      <c r="C33" s="24">
        <f>C22+C23+C24+C25+C26+C27+C28+C29+C30+C31</f>
        <v>497738.30000000005</v>
      </c>
      <c r="D33" s="17"/>
      <c r="E33" s="102"/>
      <c r="F33" s="114"/>
      <c r="G33" s="114"/>
      <c r="H33" s="115"/>
    </row>
    <row r="34" spans="1:12" ht="29.25" customHeight="1">
      <c r="A34" s="106" t="s">
        <v>9</v>
      </c>
      <c r="B34" s="107"/>
      <c r="C34" s="38"/>
      <c r="D34" s="22"/>
      <c r="E34" s="99"/>
      <c r="F34" s="100"/>
      <c r="G34" s="100"/>
      <c r="H34" s="101"/>
    </row>
    <row r="35" spans="1:12" ht="39">
      <c r="A35" s="55" t="s">
        <v>31</v>
      </c>
      <c r="B35" s="23"/>
      <c r="C35" s="37">
        <v>8773</v>
      </c>
      <c r="D35" s="17" t="s">
        <v>58</v>
      </c>
      <c r="E35" s="90" t="s">
        <v>54</v>
      </c>
      <c r="F35" s="91"/>
      <c r="G35" s="91"/>
      <c r="H35" s="91"/>
    </row>
    <row r="36" spans="1:12" ht="48.75" customHeight="1">
      <c r="A36" s="55" t="s">
        <v>30</v>
      </c>
      <c r="B36" s="36"/>
      <c r="C36" s="37">
        <v>1721.5</v>
      </c>
      <c r="D36" s="17" t="s">
        <v>43</v>
      </c>
      <c r="E36" s="92" t="s">
        <v>53</v>
      </c>
      <c r="F36" s="88"/>
      <c r="G36" s="88"/>
      <c r="H36" s="89"/>
    </row>
    <row r="37" spans="1:12" ht="33.75" customHeight="1">
      <c r="A37" s="55" t="s">
        <v>78</v>
      </c>
      <c r="B37" s="36"/>
      <c r="C37" s="37">
        <v>22654</v>
      </c>
      <c r="D37" s="17" t="s">
        <v>58</v>
      </c>
      <c r="E37" s="92" t="s">
        <v>79</v>
      </c>
      <c r="F37" s="93"/>
      <c r="G37" s="93"/>
      <c r="H37" s="94"/>
    </row>
    <row r="38" spans="1:12" ht="33.75" customHeight="1">
      <c r="A38" s="55" t="s">
        <v>77</v>
      </c>
      <c r="B38" s="36"/>
      <c r="C38" s="37">
        <v>5775</v>
      </c>
      <c r="D38" s="17" t="s">
        <v>59</v>
      </c>
      <c r="E38" s="51"/>
      <c r="F38" s="57"/>
      <c r="G38" s="57"/>
      <c r="H38" s="58"/>
    </row>
    <row r="39" spans="1:12" ht="33.75" customHeight="1">
      <c r="A39" s="55" t="s">
        <v>76</v>
      </c>
      <c r="B39" s="36"/>
      <c r="C39" s="37">
        <v>9994.5</v>
      </c>
      <c r="D39" s="17" t="s">
        <v>59</v>
      </c>
      <c r="E39" s="51"/>
      <c r="F39" s="57"/>
      <c r="G39" s="57"/>
      <c r="H39" s="58"/>
    </row>
    <row r="40" spans="1:12" ht="27.75" customHeight="1">
      <c r="A40" s="39" t="s">
        <v>12</v>
      </c>
      <c r="B40" s="36"/>
      <c r="C40" s="24">
        <f>C35+C36+C37+C38+C39</f>
        <v>48918</v>
      </c>
      <c r="D40" s="44"/>
      <c r="E40" s="36"/>
      <c r="F40" s="36"/>
      <c r="G40" s="36"/>
      <c r="H40" s="40"/>
    </row>
    <row r="41" spans="1:12" ht="3" customHeight="1">
      <c r="A41" s="41"/>
      <c r="B41" s="41"/>
      <c r="C41" s="54">
        <f>SUM(C35:C40)</f>
        <v>97836</v>
      </c>
      <c r="D41" s="41"/>
      <c r="E41" s="41"/>
      <c r="F41" s="41"/>
      <c r="G41" s="41"/>
      <c r="H41" s="42"/>
    </row>
    <row r="42" spans="1:12" ht="15.75">
      <c r="A42" s="25"/>
      <c r="B42" s="25"/>
      <c r="C42" s="25"/>
      <c r="D42" s="25"/>
      <c r="E42" s="25"/>
    </row>
    <row r="43" spans="1:12" ht="15.75">
      <c r="A43" s="25" t="s">
        <v>32</v>
      </c>
      <c r="B43" s="25"/>
      <c r="C43" s="25" t="s">
        <v>29</v>
      </c>
      <c r="D43" s="25"/>
      <c r="E43" s="25" t="s">
        <v>33</v>
      </c>
    </row>
    <row r="45" spans="1:12">
      <c r="A45" s="52" t="s">
        <v>46</v>
      </c>
      <c r="B45" s="52"/>
      <c r="C45" s="52" t="s">
        <v>51</v>
      </c>
      <c r="D45" s="52"/>
      <c r="E45" s="52" t="s">
        <v>68</v>
      </c>
      <c r="F45" s="52"/>
      <c r="G45" s="52"/>
      <c r="H45" s="52"/>
      <c r="I45" s="52"/>
    </row>
    <row r="46" spans="1:12" ht="38.25" customHeight="1">
      <c r="A46" s="13"/>
      <c r="B46" s="13"/>
      <c r="C46" s="13" t="s">
        <v>66</v>
      </c>
      <c r="D46" s="13" t="s">
        <v>67</v>
      </c>
      <c r="E46" s="13" t="s">
        <v>50</v>
      </c>
      <c r="F46" s="13"/>
      <c r="G46" s="13" t="s">
        <v>67</v>
      </c>
      <c r="H46" s="7" t="s">
        <v>73</v>
      </c>
      <c r="I46" s="13" t="s">
        <v>50</v>
      </c>
      <c r="J46" s="13" t="s">
        <v>67</v>
      </c>
      <c r="K46" s="7" t="s">
        <v>74</v>
      </c>
      <c r="L46" s="7" t="s">
        <v>73</v>
      </c>
    </row>
    <row r="47" spans="1:12" ht="38.25" customHeight="1">
      <c r="A47" s="7" t="s">
        <v>47</v>
      </c>
      <c r="B47" s="13"/>
      <c r="C47" s="13">
        <v>523071.64</v>
      </c>
      <c r="D47" s="13">
        <v>831552.87</v>
      </c>
      <c r="E47" s="14">
        <v>1177946.1000000001</v>
      </c>
      <c r="F47" s="13"/>
      <c r="G47" s="13">
        <v>1173151.29</v>
      </c>
      <c r="H47" s="14">
        <f>C47-D47+E47-G47</f>
        <v>-303686.41999999993</v>
      </c>
      <c r="I47" s="14">
        <f>E12+E14</f>
        <v>525436.12</v>
      </c>
      <c r="J47" s="112">
        <f>C33</f>
        <v>497738.30000000005</v>
      </c>
      <c r="K47" s="112">
        <f>H47+I47-J47</f>
        <v>-275988.59999999998</v>
      </c>
    </row>
    <row r="48" spans="1:12" ht="30">
      <c r="A48" s="7" t="s">
        <v>52</v>
      </c>
      <c r="B48" s="13"/>
      <c r="C48" s="13">
        <v>5400</v>
      </c>
      <c r="D48" s="13"/>
      <c r="E48" s="13">
        <v>10200</v>
      </c>
      <c r="F48" s="13"/>
      <c r="G48" s="13"/>
      <c r="H48" s="13">
        <f>C48+E48</f>
        <v>15600</v>
      </c>
      <c r="I48" s="14">
        <f>E15</f>
        <v>6500</v>
      </c>
      <c r="J48" s="111"/>
      <c r="K48" s="112">
        <f>H48+I48</f>
        <v>22100</v>
      </c>
    </row>
    <row r="49" spans="1:11" ht="21" customHeight="1">
      <c r="A49" s="13" t="s">
        <v>48</v>
      </c>
      <c r="B49" s="13"/>
      <c r="C49" s="13">
        <v>271355.2</v>
      </c>
      <c r="D49" s="13">
        <v>363257.25</v>
      </c>
      <c r="E49" s="13">
        <v>644647.19999999995</v>
      </c>
      <c r="F49" s="13"/>
      <c r="G49" s="13">
        <v>617319.96</v>
      </c>
      <c r="H49" s="14">
        <f>C49-D49+E49-G49</f>
        <v>-64574.810000000056</v>
      </c>
      <c r="I49" s="14">
        <f>E11</f>
        <v>291100.75</v>
      </c>
      <c r="J49" s="112">
        <f>C40</f>
        <v>48918</v>
      </c>
      <c r="K49" s="112">
        <f>H49+I49-J49</f>
        <v>177607.93999999994</v>
      </c>
    </row>
    <row r="50" spans="1:11" ht="31.5" customHeight="1">
      <c r="A50" s="13"/>
      <c r="B50" s="13"/>
      <c r="C50" s="13"/>
      <c r="D50" s="13"/>
      <c r="E50" s="13"/>
      <c r="F50" s="13"/>
      <c r="G50" s="13"/>
      <c r="H50" s="14">
        <f>SUM(H47:H49)</f>
        <v>-352661.23</v>
      </c>
      <c r="I50" s="14">
        <f>SUM(I47:I49)</f>
        <v>823036.87</v>
      </c>
      <c r="J50" s="112">
        <f>SUM(J47:J49)</f>
        <v>546656.30000000005</v>
      </c>
      <c r="K50" s="112">
        <f>SUM(K47:K49)</f>
        <v>-76280.660000000033</v>
      </c>
    </row>
  </sheetData>
  <mergeCells count="34">
    <mergeCell ref="E37:H37"/>
    <mergeCell ref="E32:H32"/>
    <mergeCell ref="E33:H33"/>
    <mergeCell ref="E30:H30"/>
    <mergeCell ref="E31:H31"/>
    <mergeCell ref="A34:B34"/>
    <mergeCell ref="E34:H34"/>
    <mergeCell ref="E35:H35"/>
    <mergeCell ref="E36:H36"/>
    <mergeCell ref="A26:B26"/>
    <mergeCell ref="E26:H26"/>
    <mergeCell ref="A27:B27"/>
    <mergeCell ref="E27:H27"/>
    <mergeCell ref="E28:H28"/>
    <mergeCell ref="E29:H29"/>
    <mergeCell ref="E22:H22"/>
    <mergeCell ref="E23:H23"/>
    <mergeCell ref="A24:B24"/>
    <mergeCell ref="E24:H24"/>
    <mergeCell ref="A25:B25"/>
    <mergeCell ref="E25:H25"/>
    <mergeCell ref="F12:H12"/>
    <mergeCell ref="F13:H13"/>
    <mergeCell ref="G14:H14"/>
    <mergeCell ref="F16:H16"/>
    <mergeCell ref="A18:H19"/>
    <mergeCell ref="A20:B20"/>
    <mergeCell ref="E20:H20"/>
    <mergeCell ref="A2:H2"/>
    <mergeCell ref="A3:K3"/>
    <mergeCell ref="D7:F7"/>
    <mergeCell ref="A9:H9"/>
    <mergeCell ref="F10:H10"/>
    <mergeCell ref="F11:H11"/>
  </mergeCells>
  <pageMargins left="0.17" right="0.17" top="0.17" bottom="0.35433070866141736" header="0.39370078740157483" footer="0.31496062992125984"/>
  <pageSetup paperSize="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Тореза 84</vt:lpstr>
      <vt:lpstr>Лист1</vt:lpstr>
      <vt:lpstr>Тореза 84 2017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2017-06-26T03:23:55Z</cp:lastPrinted>
  <dcterms:created xsi:type="dcterms:W3CDTF">2015-03-21T03:06:59Z</dcterms:created>
  <dcterms:modified xsi:type="dcterms:W3CDTF">2017-06-26T03:23:55Z</dcterms:modified>
</cp:coreProperties>
</file>