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120" yWindow="105" windowWidth="15120" windowHeight="8010" activeTab="12"/>
  </bookViews>
  <sheets>
    <sheet name="год 2016" sheetId="9" r:id="rId1"/>
    <sheet name="1" sheetId="13" r:id="rId2"/>
    <sheet name="2" sheetId="14" r:id="rId3"/>
    <sheet name="3" sheetId="15" r:id="rId4"/>
    <sheet name="4" sheetId="16" r:id="rId5"/>
    <sheet name="5" sheetId="17" r:id="rId6"/>
    <sheet name="6" sheetId="18" r:id="rId7"/>
    <sheet name="7" sheetId="19" r:id="rId8"/>
    <sheet name="8" sheetId="20" r:id="rId9"/>
    <sheet name="9" sheetId="22" r:id="rId10"/>
    <sheet name="10" sheetId="23" r:id="rId11"/>
    <sheet name="11" sheetId="24" r:id="rId12"/>
    <sheet name="12" sheetId="25" r:id="rId13"/>
  </sheets>
  <definedNames>
    <definedName name="_xlnm.Print_Area" localSheetId="1">'1'!$A$1:$D$41</definedName>
    <definedName name="_xlnm.Print_Area" localSheetId="10">'10'!$A$1:$D$30</definedName>
    <definedName name="_xlnm.Print_Area" localSheetId="11">'11'!$A$1:$D$41</definedName>
    <definedName name="_xlnm.Print_Area" localSheetId="12">'12'!$A$1:$D$32</definedName>
    <definedName name="_xlnm.Print_Area" localSheetId="2">'2'!$A$1:$D$43</definedName>
    <definedName name="_xlnm.Print_Area" localSheetId="3">'3'!$A$1:$D$46</definedName>
    <definedName name="_xlnm.Print_Area" localSheetId="4">'4'!$A$1:$D$42</definedName>
    <definedName name="_xlnm.Print_Area" localSheetId="5">'5'!$A$1:$D$47</definedName>
    <definedName name="_xlnm.Print_Area" localSheetId="6">'6'!$A$1:$D$35</definedName>
    <definedName name="_xlnm.Print_Area" localSheetId="7">'7'!$A$1:$D$33</definedName>
    <definedName name="_xlnm.Print_Area" localSheetId="8">'8'!$A$1:$D$32</definedName>
    <definedName name="_xlnm.Print_Area" localSheetId="9">'9'!$A$1:$D$33</definedName>
    <definedName name="_xlnm.Print_Area" localSheetId="0">'год 2016'!$A$1:$D$69</definedName>
  </definedNames>
  <calcPr calcId="124519"/>
</workbook>
</file>

<file path=xl/calcChain.xml><?xml version="1.0" encoding="utf-8"?>
<calcChain xmlns="http://schemas.openxmlformats.org/spreadsheetml/2006/main">
  <c r="B48" i="9"/>
  <c r="C40"/>
  <c r="C26"/>
  <c r="C25"/>
  <c r="C24"/>
  <c r="C22"/>
  <c r="C21"/>
  <c r="C20"/>
  <c r="B19"/>
  <c r="B15"/>
  <c r="B46"/>
  <c r="B50"/>
  <c r="B18"/>
  <c r="B17"/>
  <c r="B7" i="25"/>
  <c r="C15"/>
  <c r="C23" i="9" s="1"/>
  <c r="C19" i="25"/>
  <c r="C27" i="9" s="1"/>
  <c r="B28" i="25"/>
  <c r="B23"/>
  <c r="B36" i="24"/>
  <c r="C26"/>
  <c r="B26"/>
  <c r="B7" i="23"/>
  <c r="B23" s="1"/>
  <c r="B5"/>
  <c r="C23"/>
  <c r="B45" i="9"/>
  <c r="B23" i="20"/>
  <c r="B29" i="22"/>
  <c r="B5"/>
  <c r="C22"/>
  <c r="B22"/>
  <c r="B5" i="20"/>
  <c r="B28"/>
  <c r="C22"/>
  <c r="B22"/>
  <c r="C28" i="9"/>
  <c r="B49"/>
  <c r="B5" i="19"/>
  <c r="B29"/>
  <c r="C23"/>
  <c r="B23"/>
  <c r="B5" i="18"/>
  <c r="B31"/>
  <c r="C22"/>
  <c r="B22"/>
  <c r="B13" i="17"/>
  <c r="B43"/>
  <c r="C30"/>
  <c r="B30"/>
  <c r="B38" i="16"/>
  <c r="B13"/>
  <c r="C31"/>
  <c r="B31"/>
  <c r="B51" i="9"/>
  <c r="B47"/>
  <c r="B41" i="15"/>
  <c r="B13"/>
  <c r="C31"/>
  <c r="B31"/>
  <c r="C29" i="9"/>
  <c r="B38" i="14"/>
  <c r="B13"/>
  <c r="C31"/>
  <c r="B31"/>
  <c r="B36" i="13"/>
  <c r="C30"/>
  <c r="B30"/>
  <c r="B64" i="9" l="1"/>
  <c r="C23" i="25"/>
  <c r="B24" i="23"/>
  <c r="B5" i="24" s="1"/>
  <c r="B27" s="1"/>
  <c r="B5" i="25" s="1"/>
  <c r="B23" i="22"/>
  <c r="B24" i="19"/>
  <c r="B23" i="18"/>
  <c r="B31" i="17"/>
  <c r="B32" i="16"/>
  <c r="B32" i="15"/>
  <c r="B32" i="14"/>
  <c r="B41" i="9"/>
  <c r="B31" i="13"/>
  <c r="C41" i="9"/>
  <c r="B42" l="1"/>
  <c r="B24" i="25"/>
</calcChain>
</file>

<file path=xl/sharedStrings.xml><?xml version="1.0" encoding="utf-8"?>
<sst xmlns="http://schemas.openxmlformats.org/spreadsheetml/2006/main" count="421" uniqueCount="82">
  <si>
    <t>ОТЧЕТ</t>
  </si>
  <si>
    <t>Наименование</t>
  </si>
  <si>
    <t>Приход</t>
  </si>
  <si>
    <t>Расход</t>
  </si>
  <si>
    <t>Остаток на счете</t>
  </si>
  <si>
    <t>Услуги банка</t>
  </si>
  <si>
    <t>Налоги</t>
  </si>
  <si>
    <t>ИТОГО:</t>
  </si>
  <si>
    <t>Председатель правления ______________________ Б.Г. Ирзявин</t>
  </si>
  <si>
    <t>Начисление комм-ых платежей
ООО "ГЦРКП"</t>
  </si>
  <si>
    <t>Получено от жителей</t>
  </si>
  <si>
    <t>Получено от ООО "Клиф"</t>
  </si>
  <si>
    <t>Получено от ООО "Сибирские сети"</t>
  </si>
  <si>
    <t>Зарплата председателя</t>
  </si>
  <si>
    <t>Зарплата бухгалтера</t>
  </si>
  <si>
    <t>Зарплата дворника</t>
  </si>
  <si>
    <t>Услуги сантехников (Аварийка)
ООО "Эталон Плюс"</t>
  </si>
  <si>
    <t>Хоз.расходы</t>
  </si>
  <si>
    <t>Вывоз мусора
ООО "Сороежка Плюс"</t>
  </si>
  <si>
    <t>Теплосчетчики</t>
  </si>
  <si>
    <t>Хоз.расходы 
расшифровка</t>
  </si>
  <si>
    <t>Получено от ПАО "МТС"</t>
  </si>
  <si>
    <t>Получено от ООО "Е-Лайт-Телеком"</t>
  </si>
  <si>
    <t>Канцтовары</t>
  </si>
  <si>
    <t xml:space="preserve">за 2016 год </t>
  </si>
  <si>
    <t>за январь 2016г.</t>
  </si>
  <si>
    <t>10 февраля 2016 год</t>
  </si>
  <si>
    <t>за февраль 2016г.</t>
  </si>
  <si>
    <t>Затраты на суд</t>
  </si>
  <si>
    <t>9 марта 2016 год</t>
  </si>
  <si>
    <t>за март 2016г.</t>
  </si>
  <si>
    <t>Ремонт техники</t>
  </si>
  <si>
    <t>8 апреля 2016 год</t>
  </si>
  <si>
    <t>Задвижка накладная</t>
  </si>
  <si>
    <t>Почта</t>
  </si>
  <si>
    <t>Бытовая химия</t>
  </si>
  <si>
    <t>Лампочки</t>
  </si>
  <si>
    <t>за апрель 2016г.</t>
  </si>
  <si>
    <t>Юридические услуги (Представительство в ГЖИ)</t>
  </si>
  <si>
    <t>6 мая 2016 год</t>
  </si>
  <si>
    <t>за май 2016г.</t>
  </si>
  <si>
    <t>Инвентарь</t>
  </si>
  <si>
    <t>Кисть</t>
  </si>
  <si>
    <t>Клей д/кафеля</t>
  </si>
  <si>
    <t>Колер, известь</t>
  </si>
  <si>
    <t>Лампа</t>
  </si>
  <si>
    <t>Садовый декор</t>
  </si>
  <si>
    <t>Саженцы</t>
  </si>
  <si>
    <t>6 июня 2016 год</t>
  </si>
  <si>
    <t>за июнь 2016г.</t>
  </si>
  <si>
    <t>12 июля 2016 год</t>
  </si>
  <si>
    <t>Нотариус</t>
  </si>
  <si>
    <t>за июль 2016г.</t>
  </si>
  <si>
    <t>Труба ремонт</t>
  </si>
  <si>
    <t>Вывоз веток</t>
  </si>
  <si>
    <t>12 августа 2016 год</t>
  </si>
  <si>
    <t>за август 2016г.</t>
  </si>
  <si>
    <t>Конц.товары</t>
  </si>
  <si>
    <t>12 сентября 2016 год</t>
  </si>
  <si>
    <t>за сентябрь 2016г.</t>
  </si>
  <si>
    <t>11 октября 2016 год</t>
  </si>
  <si>
    <t>за октябрь 2016г.</t>
  </si>
  <si>
    <t>Сайт на год абонентская плата</t>
  </si>
  <si>
    <t>14 ноября 2016 год</t>
  </si>
  <si>
    <t>Зарплата председателя (исполняющий обязанности )</t>
  </si>
  <si>
    <t>Председатель правления ______________________ Ретунский В.С.</t>
  </si>
  <si>
    <t>Председатель правления ______________________Ретунский В.С.</t>
  </si>
  <si>
    <t>за ноябрь 2016г.</t>
  </si>
  <si>
    <t>Изоляция трубопровода (подающий трубопровод) Эталон Плюс ООО</t>
  </si>
  <si>
    <t>Ремонт системы отопления кв.5 Эталон Плюс ООО</t>
  </si>
  <si>
    <t>Ремонт системы отопления кв.60 Эталон Плюс ООО</t>
  </si>
  <si>
    <t>Ремонт системы отопления кв.7</t>
  </si>
  <si>
    <t>07 декабря 2016 год</t>
  </si>
  <si>
    <t>Основание к светильнику, шпатель</t>
  </si>
  <si>
    <t>Канц.товары</t>
  </si>
  <si>
    <t>Ксерокопия</t>
  </si>
  <si>
    <t>USB-накопитель</t>
  </si>
  <si>
    <t>за декабрь 2016г.</t>
  </si>
  <si>
    <t>24 января 2017 год</t>
  </si>
  <si>
    <t>Вывоз мусора
ООО "Сороежка Плюс", ООО "ЭКОГРАД", ООО "ЭКОЛЭНД"</t>
  </si>
  <si>
    <t>Очистка кровли от снега и наледи 
Алексахин Александр Сергеевич ИП</t>
  </si>
  <si>
    <t xml:space="preserve">Работы по электричеству в подвале 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</si>
</sst>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_ ;\-#,##0.00\ "/>
  </numFmts>
  <fonts count="15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6" fillId="0" borderId="0" xfId="0" applyFont="1"/>
    <xf numFmtId="0" fontId="7" fillId="0" borderId="0" xfId="0" applyFont="1"/>
    <xf numFmtId="164" fontId="6" fillId="0" borderId="0" xfId="3" applyFont="1"/>
    <xf numFmtId="0" fontId="6" fillId="0" borderId="2" xfId="0" applyFont="1" applyBorder="1"/>
    <xf numFmtId="164" fontId="6" fillId="0" borderId="2" xfId="3" applyFont="1" applyBorder="1"/>
    <xf numFmtId="0" fontId="6" fillId="0" borderId="2" xfId="0" applyFont="1" applyBorder="1" applyAlignment="1">
      <alignment wrapText="1"/>
    </xf>
    <xf numFmtId="165" fontId="6" fillId="0" borderId="2" xfId="3" applyNumberFormat="1" applyFont="1" applyBorder="1" applyAlignment="1">
      <alignment horizontal="left"/>
    </xf>
    <xf numFmtId="165" fontId="6" fillId="0" borderId="2" xfId="3" applyNumberFormat="1" applyFont="1" applyBorder="1" applyAlignment="1">
      <alignment horizontal="left" vertical="center"/>
    </xf>
    <xf numFmtId="4" fontId="6" fillId="0" borderId="2" xfId="3" applyNumberFormat="1" applyFont="1" applyBorder="1" applyAlignment="1">
      <alignment horizontal="left" vertical="center"/>
    </xf>
    <xf numFmtId="165" fontId="7" fillId="0" borderId="0" xfId="3" applyNumberFormat="1" applyFont="1" applyAlignment="1">
      <alignment horizontal="left"/>
    </xf>
    <xf numFmtId="165" fontId="6" fillId="0" borderId="0" xfId="0" applyNumberFormat="1" applyFont="1"/>
    <xf numFmtId="165" fontId="6" fillId="2" borderId="2" xfId="3" applyNumberFormat="1" applyFont="1" applyFill="1" applyBorder="1" applyAlignment="1">
      <alignment horizontal="left" vertical="center"/>
    </xf>
    <xf numFmtId="0" fontId="7" fillId="0" borderId="0" xfId="0" applyFont="1" applyFill="1" applyBorder="1"/>
    <xf numFmtId="165" fontId="7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horizontal="left"/>
    </xf>
    <xf numFmtId="4" fontId="6" fillId="0" borderId="2" xfId="3" applyNumberFormat="1" applyFont="1" applyFill="1" applyBorder="1" applyAlignment="1">
      <alignment horizontal="left" vertical="center"/>
    </xf>
    <xf numFmtId="0" fontId="4" fillId="0" borderId="1" xfId="1" applyNumberFormat="1" applyFont="1" applyBorder="1" applyAlignment="1">
      <alignment horizontal="left" vertical="top" wrapText="1" indent="3"/>
    </xf>
    <xf numFmtId="164" fontId="6" fillId="0" borderId="0" xfId="3" applyFont="1" applyFill="1"/>
    <xf numFmtId="0" fontId="6" fillId="0" borderId="0" xfId="0" applyFont="1" applyFill="1"/>
    <xf numFmtId="164" fontId="3" fillId="0" borderId="2" xfId="3" applyFont="1" applyFill="1" applyBorder="1" applyAlignment="1">
      <alignment horizontal="left"/>
    </xf>
    <xf numFmtId="0" fontId="3" fillId="0" borderId="2" xfId="0" applyFont="1" applyFill="1" applyBorder="1" applyAlignment="1">
      <alignment horizontal="left" wrapText="1"/>
    </xf>
    <xf numFmtId="0" fontId="10" fillId="0" borderId="2" xfId="1" applyNumberFormat="1" applyFont="1" applyFill="1" applyBorder="1" applyAlignment="1">
      <alignment horizontal="left" vertical="top" wrapText="1"/>
    </xf>
    <xf numFmtId="0" fontId="7" fillId="0" borderId="2" xfId="0" applyFont="1" applyFill="1" applyBorder="1"/>
    <xf numFmtId="165" fontId="7" fillId="0" borderId="2" xfId="3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165" fontId="7" fillId="0" borderId="2" xfId="0" applyNumberFormat="1" applyFont="1" applyFill="1" applyBorder="1" applyAlignment="1">
      <alignment horizontal="left"/>
    </xf>
    <xf numFmtId="165" fontId="7" fillId="0" borderId="3" xfId="3" applyNumberFormat="1" applyFont="1" applyFill="1" applyBorder="1" applyAlignment="1">
      <alignment horizontal="left"/>
    </xf>
    <xf numFmtId="165" fontId="7" fillId="0" borderId="0" xfId="3" applyNumberFormat="1" applyFont="1" applyFill="1" applyAlignment="1">
      <alignment horizontal="left"/>
    </xf>
    <xf numFmtId="0" fontId="2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/>
    </xf>
    <xf numFmtId="165" fontId="6" fillId="0" borderId="2" xfId="3" applyNumberFormat="1" applyFont="1" applyFill="1" applyBorder="1" applyAlignment="1">
      <alignment horizontal="left" vertical="center"/>
    </xf>
    <xf numFmtId="0" fontId="2" fillId="0" borderId="2" xfId="2" applyNumberFormat="1" applyFont="1" applyFill="1" applyBorder="1" applyAlignment="1">
      <alignment horizontal="right" vertical="top" wrapText="1" indent="3"/>
    </xf>
    <xf numFmtId="164" fontId="8" fillId="0" borderId="2" xfId="3" applyFont="1" applyFill="1" applyBorder="1" applyAlignment="1">
      <alignment horizontal="left"/>
    </xf>
    <xf numFmtId="0" fontId="6" fillId="0" borderId="2" xfId="0" applyFont="1" applyFill="1" applyBorder="1"/>
    <xf numFmtId="0" fontId="2" fillId="0" borderId="2" xfId="0" applyFont="1" applyFill="1" applyBorder="1" applyAlignment="1">
      <alignment horizontal="right" wrapText="1"/>
    </xf>
    <xf numFmtId="164" fontId="2" fillId="0" borderId="2" xfId="3" applyFont="1" applyFill="1" applyBorder="1" applyAlignment="1">
      <alignment horizontal="left"/>
    </xf>
    <xf numFmtId="0" fontId="11" fillId="0" borderId="2" xfId="4" applyNumberFormat="1" applyFont="1" applyBorder="1" applyAlignment="1">
      <alignment horizontal="left" vertical="top" wrapText="1"/>
    </xf>
    <xf numFmtId="0" fontId="12" fillId="0" borderId="2" xfId="0" applyFont="1" applyFill="1" applyBorder="1" applyAlignment="1">
      <alignment horizontal="right" wrapText="1"/>
    </xf>
    <xf numFmtId="0" fontId="14" fillId="0" borderId="2" xfId="0" applyFont="1" applyFill="1" applyBorder="1" applyAlignment="1">
      <alignment horizontal="left"/>
    </xf>
    <xf numFmtId="164" fontId="13" fillId="0" borderId="2" xfId="3" applyFont="1" applyFill="1" applyBorder="1" applyAlignment="1"/>
    <xf numFmtId="2" fontId="14" fillId="0" borderId="2" xfId="4" applyNumberFormat="1" applyFont="1" applyBorder="1" applyAlignment="1">
      <alignment horizontal="left" vertical="top" wrapText="1"/>
    </xf>
    <xf numFmtId="4" fontId="14" fillId="0" borderId="2" xfId="4" applyNumberFormat="1" applyFont="1" applyBorder="1" applyAlignment="1">
      <alignment horizontal="left" vertical="top" wrapText="1"/>
    </xf>
    <xf numFmtId="0" fontId="14" fillId="0" borderId="2" xfId="5" applyNumberFormat="1" applyFont="1" applyBorder="1" applyAlignment="1">
      <alignment horizontal="left" vertical="top" wrapText="1"/>
    </xf>
    <xf numFmtId="0" fontId="11" fillId="0" borderId="2" xfId="6" applyNumberFormat="1" applyFont="1" applyBorder="1" applyAlignment="1">
      <alignment horizontal="left" vertical="top" wrapText="1"/>
    </xf>
    <xf numFmtId="0" fontId="14" fillId="0" borderId="2" xfId="4" applyNumberFormat="1" applyFont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wrapText="1"/>
    </xf>
    <xf numFmtId="0" fontId="14" fillId="0" borderId="2" xfId="1" applyNumberFormat="1" applyFont="1" applyBorder="1" applyAlignment="1">
      <alignment horizontal="left" vertical="top" wrapText="1"/>
    </xf>
    <xf numFmtId="0" fontId="14" fillId="0" borderId="2" xfId="1" applyNumberFormat="1" applyFont="1" applyFill="1" applyBorder="1" applyAlignment="1">
      <alignment horizontal="left" vertical="top" wrapText="1"/>
    </xf>
    <xf numFmtId="165" fontId="14" fillId="0" borderId="2" xfId="3" applyNumberFormat="1" applyFont="1" applyFill="1" applyBorder="1" applyAlignment="1">
      <alignment horizontal="left" vertical="top"/>
    </xf>
    <xf numFmtId="165" fontId="8" fillId="0" borderId="2" xfId="3" applyNumberFormat="1" applyFont="1" applyFill="1" applyBorder="1" applyAlignment="1">
      <alignment horizontal="left"/>
    </xf>
    <xf numFmtId="165" fontId="13" fillId="0" borderId="2" xfId="3" applyNumberFormat="1" applyFont="1" applyFill="1" applyBorder="1" applyAlignment="1">
      <alignment horizontal="left"/>
    </xf>
    <xf numFmtId="164" fontId="13" fillId="0" borderId="2" xfId="3" applyFont="1" applyFill="1" applyBorder="1" applyAlignment="1">
      <alignment horizontal="left"/>
    </xf>
    <xf numFmtId="0" fontId="4" fillId="0" borderId="2" xfId="1" applyNumberFormat="1" applyFont="1" applyFill="1" applyBorder="1" applyAlignment="1">
      <alignment horizontal="left" vertical="top" wrapText="1"/>
    </xf>
    <xf numFmtId="165" fontId="6" fillId="0" borderId="0" xfId="0" applyNumberFormat="1" applyFont="1" applyFill="1"/>
    <xf numFmtId="0" fontId="6" fillId="0" borderId="2" xfId="0" applyFont="1" applyFill="1" applyBorder="1" applyAlignment="1">
      <alignment wrapText="1"/>
    </xf>
    <xf numFmtId="0" fontId="7" fillId="0" borderId="0" xfId="0" applyFont="1" applyFill="1"/>
    <xf numFmtId="165" fontId="6" fillId="3" borderId="2" xfId="3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</cellXfs>
  <cellStyles count="7">
    <cellStyle name="Обычный" xfId="0" builtinId="0"/>
    <cellStyle name="Обычный_12" xfId="1"/>
    <cellStyle name="Обычный_5" xfId="4"/>
    <cellStyle name="Обычный_6" xfId="5"/>
    <cellStyle name="Обычный_7" xfId="6"/>
    <cellStyle name="Обычный_Лист1" xfId="2"/>
    <cellStyle name="Финансовый" xfId="3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0.docx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1.docx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2.docx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3.docx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2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4.docx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5.docx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6.docx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8.docx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9.docx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3:E68"/>
  <sheetViews>
    <sheetView topLeftCell="A8" workbookViewId="0">
      <selection activeCell="D20" sqref="D20"/>
    </sheetView>
  </sheetViews>
  <sheetFormatPr defaultColWidth="8.85546875" defaultRowHeight="15.75"/>
  <cols>
    <col min="1" max="1" width="39.28515625" style="1" customWidth="1"/>
    <col min="2" max="2" width="13.140625" style="1" customWidth="1"/>
    <col min="3" max="3" width="12.85546875" style="1" customWidth="1"/>
    <col min="4" max="4" width="28.7109375" style="1" customWidth="1"/>
    <col min="5" max="16384" width="8.85546875" style="1"/>
  </cols>
  <sheetData>
    <row r="3" spans="1:3" ht="16.5" customHeight="1"/>
    <row r="10" spans="1:3" ht="21">
      <c r="A10" s="59" t="s">
        <v>0</v>
      </c>
      <c r="B10" s="59"/>
      <c r="C10" s="59"/>
    </row>
    <row r="11" spans="1:3" ht="21">
      <c r="A11" s="59" t="s">
        <v>24</v>
      </c>
      <c r="B11" s="59"/>
      <c r="C11" s="59"/>
    </row>
    <row r="12" spans="1:3">
      <c r="A12" s="2"/>
    </row>
    <row r="13" spans="1:3">
      <c r="A13" s="24" t="s">
        <v>4</v>
      </c>
      <c r="B13" s="25">
        <v>30530.15</v>
      </c>
      <c r="C13" s="20"/>
    </row>
    <row r="14" spans="1:3">
      <c r="A14" s="26" t="s">
        <v>1</v>
      </c>
      <c r="B14" s="26" t="s">
        <v>2</v>
      </c>
      <c r="C14" s="26" t="s">
        <v>3</v>
      </c>
    </row>
    <row r="15" spans="1:3">
      <c r="A15" s="6" t="s">
        <v>10</v>
      </c>
      <c r="B15" s="7">
        <f>'1'!B15+'2'!B15+'3'!B15+'4'!B15+'5'!B15+'6'!B7+'7'!B7+'8'!B7+'9'!B7+'10'!B7+'11'!B7+'12'!B7</f>
        <v>711518.54</v>
      </c>
      <c r="C15" s="5"/>
    </row>
    <row r="16" spans="1:3">
      <c r="A16" s="6" t="s">
        <v>11</v>
      </c>
      <c r="B16" s="7"/>
      <c r="C16" s="5"/>
    </row>
    <row r="17" spans="1:3">
      <c r="A17" s="6" t="s">
        <v>12</v>
      </c>
      <c r="B17" s="7">
        <f>'9'!B9+'10'!B9</f>
        <v>3300</v>
      </c>
      <c r="C17" s="5"/>
    </row>
    <row r="18" spans="1:3">
      <c r="A18" s="6" t="s">
        <v>21</v>
      </c>
      <c r="B18" s="7">
        <f>'4'!B18+'7'!B10+'10'!B10</f>
        <v>3500</v>
      </c>
      <c r="C18" s="5"/>
    </row>
    <row r="19" spans="1:3">
      <c r="A19" s="6" t="s">
        <v>22</v>
      </c>
      <c r="B19" s="7">
        <f>'1'!B19+'2'!B19+'3'!B19+'4'!B19+'5'!B19+'6'!B11+'7'!B11+'8'!B11+'9'!B11+'11'!B11+'12'!B11</f>
        <v>6600</v>
      </c>
      <c r="C19" s="5"/>
    </row>
    <row r="20" spans="1:3">
      <c r="A20" s="4" t="s">
        <v>5</v>
      </c>
      <c r="B20" s="5"/>
      <c r="C20" s="9">
        <f>'1'!C20+'2'!C20+'3'!C20+'4'!C20+'5'!C20+'6'!C12+'7'!C12+'8'!C12+'9'!C12+'10'!C12+'11'!C12+'12'!C12</f>
        <v>11846.279999999999</v>
      </c>
    </row>
    <row r="21" spans="1:3" ht="31.5">
      <c r="A21" s="6" t="s">
        <v>9</v>
      </c>
      <c r="B21" s="5"/>
      <c r="C21" s="9">
        <f>'1'!C21+'2'!C21+'3'!C21+'4'!C21+'5'!C21+'6'!C13+'7'!C13+'8'!C13+'9'!C13+'10'!C13+'11'!C13+'12'!C13</f>
        <v>21696</v>
      </c>
    </row>
    <row r="22" spans="1:3" ht="31.5">
      <c r="A22" s="6" t="s">
        <v>16</v>
      </c>
      <c r="B22" s="5"/>
      <c r="C22" s="9">
        <f>'1'!C22+'2'!C22+'3'!C22+'4'!C22+'5'!C22+'7'!C14+'8'!C14+'9'!C14+'12'!C14</f>
        <v>44750</v>
      </c>
    </row>
    <row r="23" spans="1:3" ht="47.25">
      <c r="A23" s="6" t="s">
        <v>79</v>
      </c>
      <c r="B23" s="5"/>
      <c r="C23" s="9">
        <f>'1'!C23+'2'!C23+'3'!C23+'4'!C23+'5'!C23+'6'!C15+'7'!C15+'8'!C15+'9'!C15+'10'!C15+'11'!C15+'12'!C15</f>
        <v>68068.569999999992</v>
      </c>
    </row>
    <row r="24" spans="1:3">
      <c r="A24" s="6" t="s">
        <v>13</v>
      </c>
      <c r="B24" s="5"/>
      <c r="C24" s="9">
        <f>'1'!C24+'2'!C24+'3'!C24+'4'!C24+'5'!C24+'6'!C16+'7'!C16+'8'!C16+'9'!C16+'10'!C16+'11'!C16+'12'!C16</f>
        <v>156607.4</v>
      </c>
    </row>
    <row r="25" spans="1:3">
      <c r="A25" s="6" t="s">
        <v>14</v>
      </c>
      <c r="B25" s="4"/>
      <c r="C25" s="8">
        <f>'1'!C25+'2'!C25+'3'!C25+'4'!C25+'5'!C25+'6'!C17+'7'!C17+'8'!C17+'9'!C17+'10'!C17+'11'!C17+'12'!C17</f>
        <v>62200.19999999999</v>
      </c>
    </row>
    <row r="26" spans="1:3">
      <c r="A26" s="6" t="s">
        <v>15</v>
      </c>
      <c r="B26" s="4"/>
      <c r="C26" s="8">
        <f>'1'!C26+'2'!C26+'3'!C26+'4'!C26+'5'!C26+'6'!C18+'7'!C18+'8'!C18+'9'!C18+'10'!C18+'11'!C18+'12'!C18</f>
        <v>71190.200000000012</v>
      </c>
    </row>
    <row r="27" spans="1:3">
      <c r="A27" s="4" t="s">
        <v>6</v>
      </c>
      <c r="B27" s="4"/>
      <c r="C27" s="8">
        <f>'1'!C27+'2'!C27+'3'!C27+'4'!C27+'5'!C27+'6'!C19+'7'!C19+'8'!C19+'9'!C19+'10'!C19+'11'!C19+'12'!C19</f>
        <v>127799.77999999998</v>
      </c>
    </row>
    <row r="28" spans="1:3">
      <c r="A28" s="4" t="s">
        <v>19</v>
      </c>
      <c r="B28" s="4"/>
      <c r="C28" s="8">
        <f>'1'!C28+'2'!C28+'5'!C28+'7'!C20</f>
        <v>65000</v>
      </c>
    </row>
    <row r="29" spans="1:3">
      <c r="A29" s="4" t="s">
        <v>28</v>
      </c>
      <c r="B29" s="4"/>
      <c r="C29" s="8">
        <f>'2'!C29</f>
        <v>1611.84</v>
      </c>
    </row>
    <row r="30" spans="1:3">
      <c r="A30" s="6" t="s">
        <v>31</v>
      </c>
      <c r="B30" s="4"/>
      <c r="C30" s="8">
        <v>1000</v>
      </c>
    </row>
    <row r="31" spans="1:3" ht="31.5">
      <c r="A31" s="6" t="s">
        <v>38</v>
      </c>
      <c r="B31" s="4"/>
      <c r="C31" s="8">
        <v>3000</v>
      </c>
    </row>
    <row r="32" spans="1:3">
      <c r="A32" s="6" t="s">
        <v>53</v>
      </c>
      <c r="B32" s="4"/>
      <c r="C32" s="8">
        <v>17500</v>
      </c>
    </row>
    <row r="33" spans="1:5">
      <c r="A33" s="6" t="s">
        <v>62</v>
      </c>
      <c r="B33" s="4"/>
      <c r="C33" s="8">
        <v>3600</v>
      </c>
    </row>
    <row r="34" spans="1:5" ht="31.5">
      <c r="A34" s="6" t="s">
        <v>68</v>
      </c>
      <c r="B34" s="4"/>
      <c r="C34" s="8">
        <v>14054.4</v>
      </c>
    </row>
    <row r="35" spans="1:5" ht="31.5">
      <c r="A35" s="6" t="s">
        <v>69</v>
      </c>
      <c r="B35" s="4"/>
      <c r="C35" s="8">
        <v>15608</v>
      </c>
    </row>
    <row r="36" spans="1:5" ht="31.5">
      <c r="A36" s="6" t="s">
        <v>70</v>
      </c>
      <c r="B36" s="4"/>
      <c r="C36" s="8">
        <v>3972</v>
      </c>
    </row>
    <row r="37" spans="1:5">
      <c r="A37" s="6" t="s">
        <v>71</v>
      </c>
      <c r="B37" s="4"/>
      <c r="C37" s="8">
        <v>2983.2</v>
      </c>
    </row>
    <row r="38" spans="1:5" ht="31.5">
      <c r="A38" s="6" t="s">
        <v>80</v>
      </c>
      <c r="B38" s="4"/>
      <c r="C38" s="8">
        <v>3000</v>
      </c>
    </row>
    <row r="39" spans="1:5">
      <c r="A39" s="6"/>
      <c r="B39" s="4"/>
      <c r="C39" s="8"/>
    </row>
    <row r="40" spans="1:5">
      <c r="A40" s="4" t="s">
        <v>17</v>
      </c>
      <c r="B40" s="4"/>
      <c r="C40" s="32">
        <f>'1'!C29+'2'!C30+'3'!C30+'4'!C30+'5'!C29+'6'!C21+'7'!C22+'8'!C21+'9'!C21+'11'!C25+'12'!C22</f>
        <v>32493.299999999996</v>
      </c>
    </row>
    <row r="41" spans="1:5">
      <c r="A41" s="24" t="s">
        <v>7</v>
      </c>
      <c r="B41" s="27">
        <f>SUM(B15:B27)</f>
        <v>724918.54</v>
      </c>
      <c r="C41" s="28">
        <f>SUM(C20:C40)</f>
        <v>727981.17</v>
      </c>
    </row>
    <row r="42" spans="1:5">
      <c r="A42" s="24" t="s">
        <v>4</v>
      </c>
      <c r="B42" s="27">
        <f>B13+B41-C41</f>
        <v>27467.520000000019</v>
      </c>
      <c r="C42" s="29"/>
      <c r="D42" s="11"/>
    </row>
    <row r="43" spans="1:5">
      <c r="A43" s="13"/>
      <c r="B43" s="14"/>
      <c r="C43" s="29"/>
      <c r="D43" s="11"/>
    </row>
    <row r="44" spans="1:5" ht="26.25">
      <c r="A44" s="30" t="s">
        <v>20</v>
      </c>
      <c r="B44" s="31"/>
      <c r="C44" s="19"/>
    </row>
    <row r="45" spans="1:5">
      <c r="A45" s="47" t="s">
        <v>28</v>
      </c>
      <c r="B45" s="50">
        <f>'2'!B36+'4'!B36+'9'!B28</f>
        <v>10000</v>
      </c>
      <c r="C45" s="3"/>
    </row>
    <row r="46" spans="1:5">
      <c r="A46" s="48" t="s">
        <v>23</v>
      </c>
      <c r="B46" s="50">
        <f>'1'!B35+'2'!B37+'6'!B27+'9'!B27+'8'!B27+'11'!B32</f>
        <v>2614.25</v>
      </c>
      <c r="C46" s="15"/>
      <c r="D46" s="16"/>
      <c r="E46" s="3"/>
    </row>
    <row r="47" spans="1:5">
      <c r="A47" s="47" t="s">
        <v>33</v>
      </c>
      <c r="B47" s="50">
        <f>'3'!B36</f>
        <v>22</v>
      </c>
      <c r="C47" s="15"/>
      <c r="D47" s="16"/>
      <c r="E47" s="3"/>
    </row>
    <row r="48" spans="1:5">
      <c r="A48" s="47" t="s">
        <v>34</v>
      </c>
      <c r="B48" s="50">
        <f>'3'!B37+'6'!B30+'11'!B34+'12'!C22</f>
        <v>281.02000000000004</v>
      </c>
      <c r="C48" s="15"/>
      <c r="D48" s="16"/>
      <c r="E48" s="3"/>
    </row>
    <row r="49" spans="1:5">
      <c r="A49" s="47" t="s">
        <v>35</v>
      </c>
      <c r="B49" s="50">
        <f>'3'!B38+'4'!B37+'5'!B35</f>
        <v>2674.3</v>
      </c>
      <c r="C49" s="15"/>
      <c r="D49" s="16"/>
      <c r="E49" s="3"/>
    </row>
    <row r="50" spans="1:5">
      <c r="A50" s="49" t="s">
        <v>36</v>
      </c>
      <c r="B50" s="50">
        <f>'3'!B39+'6'!B28+'11'!B30</f>
        <v>2032.6</v>
      </c>
      <c r="C50" s="15"/>
      <c r="D50" s="16"/>
      <c r="E50" s="3"/>
    </row>
    <row r="51" spans="1:5">
      <c r="A51" s="48" t="s">
        <v>81</v>
      </c>
      <c r="B51" s="50">
        <f>'3'!B40</f>
        <v>3406.58</v>
      </c>
      <c r="C51" s="15"/>
      <c r="D51" s="16"/>
      <c r="E51" s="3"/>
    </row>
    <row r="52" spans="1:5">
      <c r="A52" s="46" t="s">
        <v>41</v>
      </c>
      <c r="B52" s="43">
        <v>1000</v>
      </c>
      <c r="C52" s="15"/>
      <c r="D52" s="16"/>
      <c r="E52" s="3"/>
    </row>
    <row r="53" spans="1:5">
      <c r="A53" s="38" t="s">
        <v>42</v>
      </c>
      <c r="B53" s="42">
        <v>95</v>
      </c>
      <c r="C53" s="15"/>
      <c r="D53" s="16"/>
      <c r="E53" s="3"/>
    </row>
    <row r="54" spans="1:5">
      <c r="A54" s="38" t="s">
        <v>43</v>
      </c>
      <c r="B54" s="42">
        <v>198</v>
      </c>
      <c r="C54" s="15"/>
      <c r="D54" s="16"/>
      <c r="E54" s="3"/>
    </row>
    <row r="55" spans="1:5">
      <c r="A55" s="38" t="s">
        <v>44</v>
      </c>
      <c r="B55" s="42">
        <v>370</v>
      </c>
      <c r="C55" s="15"/>
      <c r="D55" s="16"/>
      <c r="E55" s="3"/>
    </row>
    <row r="56" spans="1:5">
      <c r="A56" s="38" t="s">
        <v>45</v>
      </c>
      <c r="B56" s="42">
        <v>65</v>
      </c>
      <c r="C56" s="15"/>
      <c r="D56" s="16"/>
      <c r="E56" s="3"/>
    </row>
    <row r="57" spans="1:5">
      <c r="A57" s="38" t="s">
        <v>46</v>
      </c>
      <c r="B57" s="43">
        <v>2103.5</v>
      </c>
      <c r="C57" s="15"/>
      <c r="D57" s="16"/>
      <c r="E57" s="3"/>
    </row>
    <row r="58" spans="1:5">
      <c r="A58" s="38" t="s">
        <v>47</v>
      </c>
      <c r="B58" s="43">
        <v>4262.8</v>
      </c>
      <c r="C58" s="15"/>
      <c r="D58" s="16"/>
      <c r="E58" s="3"/>
    </row>
    <row r="59" spans="1:5">
      <c r="A59" s="44" t="s">
        <v>51</v>
      </c>
      <c r="B59" s="43">
        <v>1200</v>
      </c>
      <c r="C59" s="15"/>
      <c r="D59" s="16"/>
      <c r="E59" s="3"/>
    </row>
    <row r="60" spans="1:5">
      <c r="A60" s="45" t="s">
        <v>54</v>
      </c>
      <c r="B60" s="43">
        <v>1449.3</v>
      </c>
      <c r="C60" s="15"/>
      <c r="D60" s="16"/>
      <c r="E60" s="3"/>
    </row>
    <row r="61" spans="1:5">
      <c r="A61" s="38" t="s">
        <v>73</v>
      </c>
      <c r="B61" s="42">
        <v>133.94999999999999</v>
      </c>
      <c r="C61" s="15"/>
      <c r="D61" s="16"/>
      <c r="E61" s="3"/>
    </row>
    <row r="62" spans="1:5">
      <c r="A62" s="38" t="s">
        <v>76</v>
      </c>
      <c r="B62" s="42">
        <v>360</v>
      </c>
      <c r="C62" s="15"/>
      <c r="D62" s="16"/>
      <c r="E62" s="3"/>
    </row>
    <row r="63" spans="1:5">
      <c r="A63" s="38" t="s">
        <v>75</v>
      </c>
      <c r="B63" s="42">
        <v>225</v>
      </c>
      <c r="C63" s="15"/>
      <c r="D63" s="16"/>
      <c r="E63" s="3"/>
    </row>
    <row r="64" spans="1:5">
      <c r="A64" s="33" t="s">
        <v>7</v>
      </c>
      <c r="B64" s="51">
        <f>SUM(B45:B63)</f>
        <v>32493.3</v>
      </c>
      <c r="C64" s="19"/>
    </row>
    <row r="65" spans="1:3">
      <c r="C65" s="3"/>
    </row>
    <row r="66" spans="1:3">
      <c r="A66" s="1" t="s">
        <v>8</v>
      </c>
      <c r="C66" s="3"/>
    </row>
    <row r="67" spans="1:3">
      <c r="A67" s="1" t="s">
        <v>78</v>
      </c>
      <c r="C67" s="3"/>
    </row>
    <row r="68" spans="1:3">
      <c r="C68" s="3"/>
    </row>
  </sheetData>
  <mergeCells count="2">
    <mergeCell ref="A10:C10"/>
    <mergeCell ref="A11:C11"/>
  </mergeCells>
  <pageMargins left="0.25" right="0.25" top="0.75" bottom="0.75" header="0.3" footer="0.3"/>
  <pageSetup paperSize="9" scale="88" orientation="portrait" horizontalDpi="180" verticalDpi="180" r:id="rId1"/>
  <rowBreaks count="1" manualBreakCount="1">
    <brk id="43" max="3" man="1"/>
  </rowBreaks>
  <legacyDrawing r:id="rId2"/>
  <oleObjects>
    <oleObject progId="Word.Document.12" shapeId="7169" r:id="rId3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:E33"/>
  <sheetViews>
    <sheetView topLeftCell="A13" workbookViewId="0">
      <selection activeCell="C34" sqref="C34"/>
    </sheetView>
  </sheetViews>
  <sheetFormatPr defaultColWidth="8.85546875" defaultRowHeight="15.75"/>
  <cols>
    <col min="1" max="1" width="38.28515625" style="1" customWidth="1"/>
    <col min="2" max="2" width="14.28515625" style="1" customWidth="1"/>
    <col min="3" max="3" width="14.85546875" style="1" customWidth="1"/>
    <col min="4" max="4" width="29" style="1" customWidth="1"/>
    <col min="5" max="5" width="9.5703125" style="1" bestFit="1" customWidth="1"/>
    <col min="6" max="16384" width="8.85546875" style="1"/>
  </cols>
  <sheetData>
    <row r="1" spans="1:3" ht="157.5" customHeight="1"/>
    <row r="2" spans="1:3" ht="21">
      <c r="A2" s="59" t="s">
        <v>0</v>
      </c>
      <c r="B2" s="59"/>
      <c r="C2" s="59"/>
    </row>
    <row r="3" spans="1:3" ht="21">
      <c r="A3" s="59" t="s">
        <v>59</v>
      </c>
      <c r="B3" s="59"/>
      <c r="C3" s="59"/>
    </row>
    <row r="4" spans="1:3">
      <c r="A4" s="2"/>
    </row>
    <row r="5" spans="1:3">
      <c r="A5" s="24" t="s">
        <v>4</v>
      </c>
      <c r="B5" s="25">
        <f>'8'!B23</f>
        <v>11014.51999999996</v>
      </c>
      <c r="C5" s="19"/>
    </row>
    <row r="6" spans="1:3">
      <c r="A6" s="26" t="s">
        <v>1</v>
      </c>
      <c r="B6" s="26" t="s">
        <v>2</v>
      </c>
      <c r="C6" s="26" t="s">
        <v>3</v>
      </c>
    </row>
    <row r="7" spans="1:3">
      <c r="A7" s="6" t="s">
        <v>10</v>
      </c>
      <c r="B7" s="7">
        <v>58488.23</v>
      </c>
      <c r="C7" s="5"/>
    </row>
    <row r="8" spans="1:3">
      <c r="A8" s="6" t="s">
        <v>11</v>
      </c>
      <c r="B8" s="7"/>
      <c r="C8" s="5"/>
    </row>
    <row r="9" spans="1:3">
      <c r="A9" s="6" t="s">
        <v>12</v>
      </c>
      <c r="B9" s="7">
        <v>2400</v>
      </c>
      <c r="C9" s="5"/>
    </row>
    <row r="10" spans="1:3">
      <c r="A10" s="6" t="s">
        <v>21</v>
      </c>
      <c r="B10" s="7"/>
      <c r="C10" s="5"/>
    </row>
    <row r="11" spans="1:3">
      <c r="A11" s="6" t="s">
        <v>22</v>
      </c>
      <c r="B11" s="7">
        <v>600</v>
      </c>
      <c r="C11" s="5"/>
    </row>
    <row r="12" spans="1:3">
      <c r="A12" s="4" t="s">
        <v>5</v>
      </c>
      <c r="B12" s="5"/>
      <c r="C12" s="9">
        <v>791.88</v>
      </c>
    </row>
    <row r="13" spans="1:3" ht="31.5">
      <c r="A13" s="6" t="s">
        <v>9</v>
      </c>
      <c r="B13" s="5"/>
      <c r="C13" s="9">
        <v>1808</v>
      </c>
    </row>
    <row r="14" spans="1:3" ht="31.5">
      <c r="A14" s="6" t="s">
        <v>16</v>
      </c>
      <c r="B14" s="5"/>
      <c r="C14" s="17">
        <v>4475</v>
      </c>
    </row>
    <row r="15" spans="1:3" ht="31.5">
      <c r="A15" s="6" t="s">
        <v>18</v>
      </c>
      <c r="B15" s="5"/>
      <c r="C15" s="9">
        <v>5239.1400000000003</v>
      </c>
    </row>
    <row r="16" spans="1:3">
      <c r="A16" s="6" t="s">
        <v>13</v>
      </c>
      <c r="B16" s="5"/>
      <c r="C16" s="9">
        <v>13050.7</v>
      </c>
    </row>
    <row r="17" spans="1:5">
      <c r="A17" s="6" t="s">
        <v>14</v>
      </c>
      <c r="B17" s="4"/>
      <c r="C17" s="8">
        <v>5182.6000000000004</v>
      </c>
    </row>
    <row r="18" spans="1:5">
      <c r="A18" s="6" t="s">
        <v>15</v>
      </c>
      <c r="B18" s="4"/>
      <c r="C18" s="8">
        <v>6000.8</v>
      </c>
    </row>
    <row r="19" spans="1:5">
      <c r="A19" s="4" t="s">
        <v>6</v>
      </c>
      <c r="B19" s="4"/>
      <c r="C19" s="8">
        <v>11113.54</v>
      </c>
    </row>
    <row r="20" spans="1:5">
      <c r="A20" s="6" t="s">
        <v>19</v>
      </c>
      <c r="B20" s="4"/>
      <c r="C20" s="8"/>
    </row>
    <row r="21" spans="1:5">
      <c r="A21" s="4" t="s">
        <v>17</v>
      </c>
      <c r="B21" s="4"/>
      <c r="C21" s="32">
        <v>5499.3</v>
      </c>
    </row>
    <row r="22" spans="1:5">
      <c r="A22" s="24" t="s">
        <v>7</v>
      </c>
      <c r="B22" s="27">
        <f>SUM(B7:B19)</f>
        <v>61488.23</v>
      </c>
      <c r="C22" s="28">
        <f>SUM(C12:C21)</f>
        <v>53160.960000000006</v>
      </c>
      <c r="E22" s="11"/>
    </row>
    <row r="23" spans="1:5">
      <c r="A23" s="24" t="s">
        <v>4</v>
      </c>
      <c r="B23" s="27">
        <f>B5+B22-C22</f>
        <v>19341.789999999964</v>
      </c>
      <c r="C23" s="29"/>
      <c r="D23" s="11"/>
    </row>
    <row r="24" spans="1:5">
      <c r="A24" s="13"/>
      <c r="B24" s="14"/>
      <c r="C24" s="29"/>
      <c r="D24" s="11"/>
    </row>
    <row r="25" spans="1:5">
      <c r="A25" s="20"/>
      <c r="B25" s="20"/>
      <c r="C25" s="19"/>
    </row>
    <row r="26" spans="1:5" ht="26.25">
      <c r="A26" s="30" t="s">
        <v>20</v>
      </c>
      <c r="B26" s="40"/>
      <c r="C26" s="19"/>
    </row>
    <row r="27" spans="1:5">
      <c r="A27" s="45" t="s">
        <v>57</v>
      </c>
      <c r="B27" s="43">
        <v>499.3</v>
      </c>
      <c r="C27" s="19"/>
    </row>
    <row r="28" spans="1:5">
      <c r="A28" s="47" t="s">
        <v>28</v>
      </c>
      <c r="B28" s="50">
        <v>5000</v>
      </c>
      <c r="C28" s="19"/>
    </row>
    <row r="29" spans="1:5">
      <c r="A29" s="39" t="s">
        <v>7</v>
      </c>
      <c r="B29" s="53">
        <f>SUM(B27:B28)</f>
        <v>5499.3</v>
      </c>
      <c r="C29" s="3"/>
    </row>
    <row r="30" spans="1:5">
      <c r="C30" s="3"/>
    </row>
    <row r="31" spans="1:5">
      <c r="A31" s="1" t="s">
        <v>66</v>
      </c>
      <c r="C31" s="3"/>
    </row>
    <row r="32" spans="1:5">
      <c r="C32" s="3"/>
    </row>
    <row r="33" spans="1:3">
      <c r="A33" s="1" t="s">
        <v>60</v>
      </c>
      <c r="C33" s="3"/>
    </row>
  </sheetData>
  <mergeCells count="2">
    <mergeCell ref="A2:C2"/>
    <mergeCell ref="A3:C3"/>
  </mergeCells>
  <pageMargins left="0.25" right="0.25" top="0.75" bottom="0.75" header="0.3" footer="0.3"/>
  <pageSetup paperSize="9" scale="99" orientation="portrait" horizontalDpi="180" verticalDpi="180" r:id="rId1"/>
  <legacyDrawing r:id="rId2"/>
  <oleObjects>
    <oleObject progId="Word.Document.12" shapeId="20481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E30"/>
  <sheetViews>
    <sheetView topLeftCell="A13" workbookViewId="0">
      <selection activeCell="B24" sqref="B24"/>
    </sheetView>
  </sheetViews>
  <sheetFormatPr defaultColWidth="8.85546875" defaultRowHeight="15.75"/>
  <cols>
    <col min="1" max="1" width="38.28515625" style="1" customWidth="1"/>
    <col min="2" max="2" width="14.28515625" style="1" customWidth="1"/>
    <col min="3" max="3" width="14.85546875" style="1" customWidth="1"/>
    <col min="4" max="4" width="29" style="1" customWidth="1"/>
    <col min="5" max="5" width="9.5703125" style="1" bestFit="1" customWidth="1"/>
    <col min="6" max="16384" width="8.85546875" style="1"/>
  </cols>
  <sheetData>
    <row r="1" spans="1:3" ht="157.5" customHeight="1"/>
    <row r="2" spans="1:3" ht="21">
      <c r="A2" s="59" t="s">
        <v>0</v>
      </c>
      <c r="B2" s="59"/>
      <c r="C2" s="59"/>
    </row>
    <row r="3" spans="1:3" ht="21">
      <c r="A3" s="59" t="s">
        <v>61</v>
      </c>
      <c r="B3" s="59"/>
      <c r="C3" s="59"/>
    </row>
    <row r="4" spans="1:3">
      <c r="A4" s="2"/>
    </row>
    <row r="5" spans="1:3">
      <c r="A5" s="24" t="s">
        <v>4</v>
      </c>
      <c r="B5" s="25">
        <f>'9'!B23</f>
        <v>19341.789999999964</v>
      </c>
      <c r="C5" s="19"/>
    </row>
    <row r="6" spans="1:3">
      <c r="A6" s="26" t="s">
        <v>1</v>
      </c>
      <c r="B6" s="26" t="s">
        <v>2</v>
      </c>
      <c r="C6" s="26" t="s">
        <v>3</v>
      </c>
    </row>
    <row r="7" spans="1:3">
      <c r="A7" s="6" t="s">
        <v>10</v>
      </c>
      <c r="B7" s="7">
        <f>54994.33-199.3</f>
        <v>54795.03</v>
      </c>
      <c r="C7" s="5"/>
    </row>
    <row r="8" spans="1:3">
      <c r="A8" s="6" t="s">
        <v>11</v>
      </c>
      <c r="B8" s="7"/>
      <c r="C8" s="5"/>
    </row>
    <row r="9" spans="1:3">
      <c r="A9" s="6" t="s">
        <v>12</v>
      </c>
      <c r="B9" s="7">
        <v>900</v>
      </c>
      <c r="C9" s="5"/>
    </row>
    <row r="10" spans="1:3">
      <c r="A10" s="6" t="s">
        <v>21</v>
      </c>
      <c r="B10" s="7">
        <v>1500</v>
      </c>
      <c r="C10" s="5"/>
    </row>
    <row r="11" spans="1:3">
      <c r="A11" s="6" t="s">
        <v>22</v>
      </c>
      <c r="B11" s="7"/>
      <c r="C11" s="5"/>
    </row>
    <row r="12" spans="1:3">
      <c r="A12" s="4" t="s">
        <v>5</v>
      </c>
      <c r="B12" s="5"/>
      <c r="C12" s="9">
        <v>745.63</v>
      </c>
    </row>
    <row r="13" spans="1:3" ht="31.5">
      <c r="A13" s="6" t="s">
        <v>9</v>
      </c>
      <c r="B13" s="5"/>
      <c r="C13" s="9">
        <v>1808</v>
      </c>
    </row>
    <row r="14" spans="1:3" ht="31.5">
      <c r="A14" s="6" t="s">
        <v>16</v>
      </c>
      <c r="B14" s="5"/>
      <c r="C14" s="17"/>
    </row>
    <row r="15" spans="1:3" ht="31.5">
      <c r="A15" s="6" t="s">
        <v>18</v>
      </c>
      <c r="B15" s="5"/>
      <c r="C15" s="9">
        <v>5293.02</v>
      </c>
    </row>
    <row r="16" spans="1:3" ht="31.5">
      <c r="A16" s="6" t="s">
        <v>64</v>
      </c>
      <c r="B16" s="5"/>
      <c r="C16" s="9">
        <v>13050.7</v>
      </c>
    </row>
    <row r="17" spans="1:5">
      <c r="A17" s="6" t="s">
        <v>14</v>
      </c>
      <c r="B17" s="4"/>
      <c r="C17" s="8">
        <v>5183.6000000000004</v>
      </c>
    </row>
    <row r="18" spans="1:5">
      <c r="A18" s="6" t="s">
        <v>15</v>
      </c>
      <c r="B18" s="4"/>
      <c r="C18" s="8">
        <v>6001.8</v>
      </c>
    </row>
    <row r="19" spans="1:5">
      <c r="A19" s="4" t="s">
        <v>6</v>
      </c>
      <c r="B19" s="4"/>
      <c r="C19" s="8">
        <v>12705.72</v>
      </c>
    </row>
    <row r="20" spans="1:5">
      <c r="A20" s="6" t="s">
        <v>19</v>
      </c>
      <c r="B20" s="4"/>
      <c r="C20" s="8"/>
    </row>
    <row r="21" spans="1:5">
      <c r="A21" s="6" t="s">
        <v>62</v>
      </c>
      <c r="B21" s="4"/>
      <c r="C21" s="8">
        <v>3600</v>
      </c>
    </row>
    <row r="22" spans="1:5">
      <c r="A22" s="4" t="s">
        <v>17</v>
      </c>
      <c r="B22" s="4"/>
      <c r="C22" s="32"/>
    </row>
    <row r="23" spans="1:5">
      <c r="A23" s="24" t="s">
        <v>7</v>
      </c>
      <c r="B23" s="27">
        <f>SUM(B7:B19)</f>
        <v>57195.03</v>
      </c>
      <c r="C23" s="28">
        <f>SUM(C12:C22)</f>
        <v>48388.47</v>
      </c>
      <c r="E23" s="11"/>
    </row>
    <row r="24" spans="1:5">
      <c r="A24" s="24" t="s">
        <v>4</v>
      </c>
      <c r="B24" s="27">
        <f>B5+B23-C23</f>
        <v>28148.349999999962</v>
      </c>
      <c r="C24" s="29"/>
      <c r="D24" s="11"/>
    </row>
    <row r="25" spans="1:5">
      <c r="A25" s="13"/>
      <c r="B25" s="14"/>
      <c r="C25" s="29"/>
      <c r="D25" s="11"/>
    </row>
    <row r="26" spans="1:5">
      <c r="A26" s="20"/>
      <c r="B26" s="20"/>
      <c r="C26" s="19"/>
    </row>
    <row r="27" spans="1:5">
      <c r="C27" s="3"/>
    </row>
    <row r="28" spans="1:5">
      <c r="A28" s="1" t="s">
        <v>65</v>
      </c>
      <c r="C28" s="3"/>
    </row>
    <row r="29" spans="1:5">
      <c r="C29" s="3"/>
    </row>
    <row r="30" spans="1:5">
      <c r="A30" s="1" t="s">
        <v>63</v>
      </c>
      <c r="C30" s="3"/>
    </row>
  </sheetData>
  <mergeCells count="2">
    <mergeCell ref="A2:C2"/>
    <mergeCell ref="A3:C3"/>
  </mergeCells>
  <pageMargins left="0.25" right="0.25" top="0.75" bottom="0.75" header="0.3" footer="0.3"/>
  <pageSetup paperSize="9" scale="99" orientation="portrait" horizontalDpi="180" verticalDpi="180" r:id="rId1"/>
  <legacyDrawing r:id="rId2"/>
  <oleObjects>
    <oleObject progId="Word.Document.12" shapeId="21505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E41"/>
  <sheetViews>
    <sheetView topLeftCell="A19" workbookViewId="0">
      <selection activeCell="A35" sqref="A35"/>
    </sheetView>
  </sheetViews>
  <sheetFormatPr defaultColWidth="8.85546875" defaultRowHeight="15.75"/>
  <cols>
    <col min="1" max="1" width="38.28515625" style="1" customWidth="1"/>
    <col min="2" max="2" width="14.28515625" style="1" customWidth="1"/>
    <col min="3" max="3" width="14.85546875" style="1" customWidth="1"/>
    <col min="4" max="4" width="29" style="1" customWidth="1"/>
    <col min="5" max="5" width="9.5703125" style="1" bestFit="1" customWidth="1"/>
    <col min="6" max="16384" width="8.85546875" style="1"/>
  </cols>
  <sheetData>
    <row r="1" spans="1:3" ht="157.5" customHeight="1"/>
    <row r="2" spans="1:3" ht="21">
      <c r="A2" s="59" t="s">
        <v>0</v>
      </c>
      <c r="B2" s="59"/>
      <c r="C2" s="59"/>
    </row>
    <row r="3" spans="1:3" ht="21">
      <c r="A3" s="59" t="s">
        <v>67</v>
      </c>
      <c r="B3" s="59"/>
      <c r="C3" s="59"/>
    </row>
    <row r="4" spans="1:3">
      <c r="A4" s="2"/>
    </row>
    <row r="5" spans="1:3">
      <c r="A5" s="24" t="s">
        <v>4</v>
      </c>
      <c r="B5" s="25">
        <f>'10'!B24</f>
        <v>28148.349999999962</v>
      </c>
      <c r="C5" s="19"/>
    </row>
    <row r="6" spans="1:3">
      <c r="A6" s="26" t="s">
        <v>1</v>
      </c>
      <c r="B6" s="26" t="s">
        <v>2</v>
      </c>
      <c r="C6" s="26" t="s">
        <v>3</v>
      </c>
    </row>
    <row r="7" spans="1:3">
      <c r="A7" s="6" t="s">
        <v>10</v>
      </c>
      <c r="B7" s="7">
        <v>62464.02</v>
      </c>
      <c r="C7" s="5"/>
    </row>
    <row r="8" spans="1:3">
      <c r="A8" s="6" t="s">
        <v>11</v>
      </c>
      <c r="B8" s="7"/>
      <c r="C8" s="5"/>
    </row>
    <row r="9" spans="1:3">
      <c r="A9" s="6" t="s">
        <v>12</v>
      </c>
      <c r="B9" s="7"/>
      <c r="C9" s="5"/>
    </row>
    <row r="10" spans="1:3">
      <c r="A10" s="6" t="s">
        <v>21</v>
      </c>
      <c r="B10" s="7"/>
      <c r="C10" s="5"/>
    </row>
    <row r="11" spans="1:3">
      <c r="A11" s="6" t="s">
        <v>22</v>
      </c>
      <c r="B11" s="7">
        <v>600</v>
      </c>
      <c r="C11" s="5"/>
    </row>
    <row r="12" spans="1:3">
      <c r="A12" s="4" t="s">
        <v>5</v>
      </c>
      <c r="B12" s="5"/>
      <c r="C12" s="9">
        <v>820</v>
      </c>
    </row>
    <row r="13" spans="1:3" ht="31.5">
      <c r="A13" s="6" t="s">
        <v>9</v>
      </c>
      <c r="B13" s="5"/>
      <c r="C13" s="9">
        <v>1808</v>
      </c>
    </row>
    <row r="14" spans="1:3" ht="31.5">
      <c r="A14" s="6" t="s">
        <v>16</v>
      </c>
      <c r="B14" s="5"/>
      <c r="C14" s="17"/>
    </row>
    <row r="15" spans="1:3" ht="31.5">
      <c r="A15" s="6" t="s">
        <v>18</v>
      </c>
      <c r="B15" s="5"/>
      <c r="C15" s="9">
        <v>5239.1400000000003</v>
      </c>
    </row>
    <row r="16" spans="1:3" ht="31.5">
      <c r="A16" s="6" t="s">
        <v>64</v>
      </c>
      <c r="B16" s="5"/>
      <c r="C16" s="9">
        <v>13050.7</v>
      </c>
    </row>
    <row r="17" spans="1:5">
      <c r="A17" s="6" t="s">
        <v>14</v>
      </c>
      <c r="B17" s="4"/>
      <c r="C17" s="8">
        <v>5183.6000000000004</v>
      </c>
    </row>
    <row r="18" spans="1:5">
      <c r="A18" s="6" t="s">
        <v>15</v>
      </c>
      <c r="B18" s="4"/>
      <c r="C18" s="8">
        <v>6000.8</v>
      </c>
    </row>
    <row r="19" spans="1:5">
      <c r="A19" s="4" t="s">
        <v>6</v>
      </c>
      <c r="B19" s="4"/>
      <c r="C19" s="8">
        <v>10718.71</v>
      </c>
    </row>
    <row r="20" spans="1:5">
      <c r="A20" s="6" t="s">
        <v>19</v>
      </c>
      <c r="B20" s="4"/>
      <c r="C20" s="8"/>
    </row>
    <row r="21" spans="1:5" ht="31.5">
      <c r="A21" s="6" t="s">
        <v>68</v>
      </c>
      <c r="B21" s="4"/>
      <c r="C21" s="8">
        <v>14054.4</v>
      </c>
    </row>
    <row r="22" spans="1:5" ht="31.5">
      <c r="A22" s="6" t="s">
        <v>69</v>
      </c>
      <c r="B22" s="4"/>
      <c r="C22" s="8">
        <v>15608</v>
      </c>
    </row>
    <row r="23" spans="1:5" ht="31.5">
      <c r="A23" s="6" t="s">
        <v>70</v>
      </c>
      <c r="B23" s="4"/>
      <c r="C23" s="8">
        <v>3972</v>
      </c>
    </row>
    <row r="24" spans="1:5">
      <c r="A24" s="6" t="s">
        <v>71</v>
      </c>
      <c r="B24" s="4"/>
      <c r="C24" s="8">
        <v>2983.2</v>
      </c>
    </row>
    <row r="25" spans="1:5">
      <c r="A25" s="4" t="s">
        <v>17</v>
      </c>
      <c r="B25" s="4"/>
      <c r="C25" s="58">
        <v>2949.3</v>
      </c>
    </row>
    <row r="26" spans="1:5">
      <c r="A26" s="24" t="s">
        <v>7</v>
      </c>
      <c r="B26" s="27">
        <f>SUM(B7:B19)</f>
        <v>63064.02</v>
      </c>
      <c r="C26" s="28">
        <f>SUM(C12:C25)</f>
        <v>82387.850000000006</v>
      </c>
      <c r="E26" s="11"/>
    </row>
    <row r="27" spans="1:5">
      <c r="A27" s="24" t="s">
        <v>4</v>
      </c>
      <c r="B27" s="27">
        <f>B5+B26-C26</f>
        <v>8824.5199999999604</v>
      </c>
      <c r="C27" s="29"/>
      <c r="D27" s="11"/>
    </row>
    <row r="28" spans="1:5">
      <c r="A28" s="13"/>
      <c r="B28" s="14"/>
      <c r="C28" s="29"/>
      <c r="D28" s="11"/>
    </row>
    <row r="29" spans="1:5" ht="26.25">
      <c r="A29" s="30" t="s">
        <v>20</v>
      </c>
      <c r="B29" s="40"/>
      <c r="C29" s="29"/>
      <c r="D29" s="11"/>
    </row>
    <row r="30" spans="1:5">
      <c r="A30" s="45" t="s">
        <v>45</v>
      </c>
      <c r="B30" s="43">
        <v>1507.6</v>
      </c>
      <c r="C30" s="29"/>
      <c r="D30" s="11"/>
    </row>
    <row r="31" spans="1:5">
      <c r="A31" s="47" t="s">
        <v>73</v>
      </c>
      <c r="B31" s="50">
        <v>133.94999999999999</v>
      </c>
      <c r="C31" s="29"/>
      <c r="D31" s="11"/>
    </row>
    <row r="32" spans="1:5">
      <c r="A32" s="47" t="s">
        <v>74</v>
      </c>
      <c r="B32" s="50">
        <v>636.25</v>
      </c>
      <c r="C32" s="29"/>
      <c r="D32" s="11"/>
    </row>
    <row r="33" spans="1:4">
      <c r="A33" s="47" t="s">
        <v>76</v>
      </c>
      <c r="B33" s="50">
        <v>360</v>
      </c>
      <c r="C33" s="29"/>
      <c r="D33" s="11"/>
    </row>
    <row r="34" spans="1:4">
      <c r="A34" s="47" t="s">
        <v>34</v>
      </c>
      <c r="B34" s="50">
        <v>86.5</v>
      </c>
      <c r="C34" s="29"/>
      <c r="D34" s="11"/>
    </row>
    <row r="35" spans="1:4">
      <c r="A35" s="47" t="s">
        <v>75</v>
      </c>
      <c r="B35" s="50">
        <v>225</v>
      </c>
      <c r="C35" s="29"/>
      <c r="D35" s="11"/>
    </row>
    <row r="36" spans="1:4">
      <c r="A36" s="39" t="s">
        <v>7</v>
      </c>
      <c r="B36" s="53">
        <f>SUM(B30:B35)</f>
        <v>2949.3</v>
      </c>
      <c r="C36" s="29"/>
      <c r="D36" s="11"/>
    </row>
    <row r="37" spans="1:4">
      <c r="A37" s="13"/>
      <c r="B37" s="14"/>
      <c r="C37" s="29"/>
      <c r="D37" s="11"/>
    </row>
    <row r="38" spans="1:4">
      <c r="C38" s="3"/>
    </row>
    <row r="39" spans="1:4">
      <c r="A39" s="1" t="s">
        <v>65</v>
      </c>
      <c r="C39" s="3"/>
    </row>
    <row r="40" spans="1:4">
      <c r="C40" s="3"/>
    </row>
    <row r="41" spans="1:4">
      <c r="A41" s="1" t="s">
        <v>72</v>
      </c>
      <c r="C41" s="3"/>
    </row>
  </sheetData>
  <mergeCells count="2">
    <mergeCell ref="A2:C2"/>
    <mergeCell ref="A3:C3"/>
  </mergeCells>
  <pageMargins left="0.25" right="0.25" top="0.75" bottom="0.75" header="0.3" footer="0.3"/>
  <pageSetup paperSize="9" scale="99" orientation="portrait" horizontalDpi="180" verticalDpi="180" r:id="rId1"/>
  <legacyDrawing r:id="rId2"/>
  <oleObjects>
    <oleObject progId="Word.Document.12" shapeId="22529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E32"/>
  <sheetViews>
    <sheetView tabSelected="1" topLeftCell="A8" workbookViewId="0">
      <selection activeCell="A30" sqref="A30:XFD30"/>
    </sheetView>
  </sheetViews>
  <sheetFormatPr defaultColWidth="8.85546875" defaultRowHeight="15.75"/>
  <cols>
    <col min="1" max="1" width="38.28515625" style="1" customWidth="1"/>
    <col min="2" max="2" width="14.28515625" style="1" customWidth="1"/>
    <col min="3" max="3" width="14.85546875" style="1" customWidth="1"/>
    <col min="4" max="4" width="29" style="1" customWidth="1"/>
    <col min="5" max="5" width="9.5703125" style="1" bestFit="1" customWidth="1"/>
    <col min="6" max="16384" width="8.85546875" style="1"/>
  </cols>
  <sheetData>
    <row r="1" spans="1:3" ht="157.5" customHeight="1"/>
    <row r="2" spans="1:3" ht="21">
      <c r="A2" s="59" t="s">
        <v>0</v>
      </c>
      <c r="B2" s="59"/>
      <c r="C2" s="59"/>
    </row>
    <row r="3" spans="1:3" ht="21">
      <c r="A3" s="59" t="s">
        <v>77</v>
      </c>
      <c r="B3" s="59"/>
      <c r="C3" s="59"/>
    </row>
    <row r="4" spans="1:3">
      <c r="A4" s="2"/>
    </row>
    <row r="5" spans="1:3">
      <c r="A5" s="24" t="s">
        <v>4</v>
      </c>
      <c r="B5" s="25">
        <f>'11'!B27</f>
        <v>8824.5199999999604</v>
      </c>
      <c r="C5" s="19"/>
    </row>
    <row r="6" spans="1:3">
      <c r="A6" s="26" t="s">
        <v>1</v>
      </c>
      <c r="B6" s="26" t="s">
        <v>2</v>
      </c>
      <c r="C6" s="26" t="s">
        <v>3</v>
      </c>
    </row>
    <row r="7" spans="1:3">
      <c r="A7" s="6" t="s">
        <v>10</v>
      </c>
      <c r="B7" s="7">
        <f>66803.52-4000</f>
        <v>62803.520000000004</v>
      </c>
      <c r="C7" s="5"/>
    </row>
    <row r="8" spans="1:3">
      <c r="A8" s="6" t="s">
        <v>11</v>
      </c>
      <c r="B8" s="7"/>
      <c r="C8" s="5"/>
    </row>
    <row r="9" spans="1:3">
      <c r="A9" s="6" t="s">
        <v>12</v>
      </c>
      <c r="B9" s="7"/>
      <c r="C9" s="5"/>
    </row>
    <row r="10" spans="1:3">
      <c r="A10" s="6" t="s">
        <v>21</v>
      </c>
      <c r="B10" s="7"/>
      <c r="C10" s="5"/>
    </row>
    <row r="11" spans="1:3">
      <c r="A11" s="6" t="s">
        <v>22</v>
      </c>
      <c r="B11" s="7">
        <v>600</v>
      </c>
      <c r="C11" s="5"/>
    </row>
    <row r="12" spans="1:3">
      <c r="A12" s="4" t="s">
        <v>5</v>
      </c>
      <c r="B12" s="5"/>
      <c r="C12" s="9">
        <v>782.5</v>
      </c>
    </row>
    <row r="13" spans="1:3" ht="31.5">
      <c r="A13" s="6" t="s">
        <v>9</v>
      </c>
      <c r="B13" s="5"/>
      <c r="C13" s="9">
        <v>1808</v>
      </c>
    </row>
    <row r="14" spans="1:3" ht="31.5">
      <c r="A14" s="6" t="s">
        <v>16</v>
      </c>
      <c r="B14" s="5"/>
      <c r="C14" s="17">
        <v>4475</v>
      </c>
    </row>
    <row r="15" spans="1:3" ht="47.25">
      <c r="A15" s="6" t="s">
        <v>79</v>
      </c>
      <c r="B15" s="5"/>
      <c r="C15" s="9">
        <f>5239.14+26.88-3753.41</f>
        <v>1512.6100000000006</v>
      </c>
    </row>
    <row r="16" spans="1:3" ht="31.5">
      <c r="A16" s="6" t="s">
        <v>64</v>
      </c>
      <c r="B16" s="5"/>
      <c r="C16" s="9">
        <v>13049.7</v>
      </c>
    </row>
    <row r="17" spans="1:5">
      <c r="A17" s="6" t="s">
        <v>14</v>
      </c>
      <c r="B17" s="4"/>
      <c r="C17" s="8">
        <v>5183.6000000000004</v>
      </c>
    </row>
    <row r="18" spans="1:5">
      <c r="A18" s="6" t="s">
        <v>15</v>
      </c>
      <c r="B18" s="4"/>
      <c r="C18" s="8">
        <v>6000.8</v>
      </c>
    </row>
    <row r="19" spans="1:5">
      <c r="A19" s="4" t="s">
        <v>6</v>
      </c>
      <c r="B19" s="4"/>
      <c r="C19" s="8">
        <f>8997.72+0.29</f>
        <v>8998.01</v>
      </c>
    </row>
    <row r="20" spans="1:5">
      <c r="A20" s="6" t="s">
        <v>19</v>
      </c>
      <c r="B20" s="4"/>
      <c r="C20" s="8"/>
    </row>
    <row r="21" spans="1:5" ht="31.5">
      <c r="A21" s="6" t="s">
        <v>80</v>
      </c>
      <c r="B21" s="4"/>
      <c r="C21" s="8">
        <v>3000</v>
      </c>
    </row>
    <row r="22" spans="1:5">
      <c r="A22" s="4" t="s">
        <v>17</v>
      </c>
      <c r="B22" s="4"/>
      <c r="C22" s="58">
        <v>-49.7</v>
      </c>
    </row>
    <row r="23" spans="1:5">
      <c r="A23" s="24" t="s">
        <v>7</v>
      </c>
      <c r="B23" s="27">
        <f>SUM(B7:B19)</f>
        <v>63403.520000000004</v>
      </c>
      <c r="C23" s="28">
        <f>SUM(C12:C22)</f>
        <v>44760.520000000011</v>
      </c>
      <c r="E23" s="11"/>
    </row>
    <row r="24" spans="1:5">
      <c r="A24" s="24" t="s">
        <v>4</v>
      </c>
      <c r="B24" s="27">
        <f>B5+B23-C23</f>
        <v>27467.519999999953</v>
      </c>
      <c r="C24" s="29"/>
      <c r="D24" s="11"/>
    </row>
    <row r="25" spans="1:5">
      <c r="A25" s="13"/>
      <c r="B25" s="14"/>
      <c r="C25" s="29"/>
      <c r="D25" s="11"/>
    </row>
    <row r="26" spans="1:5" ht="26.25">
      <c r="A26" s="30" t="s">
        <v>20</v>
      </c>
      <c r="B26" s="40"/>
      <c r="C26" s="29"/>
      <c r="D26" s="11"/>
    </row>
    <row r="27" spans="1:5">
      <c r="A27" s="47" t="s">
        <v>34</v>
      </c>
      <c r="B27" s="50">
        <v>49.7</v>
      </c>
      <c r="C27" s="29"/>
      <c r="D27" s="11"/>
    </row>
    <row r="28" spans="1:5">
      <c r="A28" s="39" t="s">
        <v>7</v>
      </c>
      <c r="B28" s="53">
        <f>SUM(B27:B27)</f>
        <v>49.7</v>
      </c>
      <c r="C28" s="29"/>
      <c r="D28" s="11"/>
    </row>
    <row r="29" spans="1:5">
      <c r="A29" s="13"/>
      <c r="B29" s="14"/>
      <c r="C29" s="29"/>
      <c r="D29" s="11"/>
    </row>
    <row r="30" spans="1:5">
      <c r="A30" s="1" t="s">
        <v>65</v>
      </c>
      <c r="C30" s="3"/>
    </row>
    <row r="31" spans="1:5">
      <c r="C31" s="3"/>
    </row>
    <row r="32" spans="1:5">
      <c r="A32" s="1" t="s">
        <v>78</v>
      </c>
      <c r="C32" s="3"/>
    </row>
  </sheetData>
  <mergeCells count="2">
    <mergeCell ref="A2:C2"/>
    <mergeCell ref="A3:C3"/>
  </mergeCells>
  <pageMargins left="0.25" right="0.25" top="0.75" bottom="0.75" header="0.3" footer="0.3"/>
  <pageSetup paperSize="9" scale="99" orientation="portrait" horizontalDpi="180" verticalDpi="180" r:id="rId1"/>
  <legacyDrawing r:id="rId2"/>
  <oleObjects>
    <oleObject progId="Word.Document.12" shapeId="23553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3:E49"/>
  <sheetViews>
    <sheetView topLeftCell="A14" workbookViewId="0">
      <selection activeCell="D21" sqref="D21"/>
    </sheetView>
  </sheetViews>
  <sheetFormatPr defaultColWidth="8.85546875" defaultRowHeight="15.75"/>
  <cols>
    <col min="1" max="1" width="38.28515625" style="1" customWidth="1"/>
    <col min="2" max="2" width="12" style="1" customWidth="1"/>
    <col min="3" max="3" width="14.85546875" style="1" customWidth="1"/>
    <col min="4" max="4" width="29" style="1" customWidth="1"/>
    <col min="5" max="5" width="9.5703125" style="1" bestFit="1" customWidth="1"/>
    <col min="6" max="16384" width="8.85546875" style="1"/>
  </cols>
  <sheetData>
    <row r="3" spans="1:3" ht="16.5" customHeight="1"/>
    <row r="10" spans="1:3" ht="21">
      <c r="A10" s="59" t="s">
        <v>0</v>
      </c>
      <c r="B10" s="59"/>
      <c r="C10" s="59"/>
    </row>
    <row r="11" spans="1:3" ht="21">
      <c r="A11" s="59" t="s">
        <v>25</v>
      </c>
      <c r="B11" s="59"/>
      <c r="C11" s="59"/>
    </row>
    <row r="12" spans="1:3">
      <c r="A12" s="2"/>
    </row>
    <row r="13" spans="1:3">
      <c r="A13" s="24" t="s">
        <v>4</v>
      </c>
      <c r="B13" s="25">
        <v>30530.15</v>
      </c>
      <c r="C13" s="19"/>
    </row>
    <row r="14" spans="1:3">
      <c r="A14" s="26" t="s">
        <v>1</v>
      </c>
      <c r="B14" s="26" t="s">
        <v>2</v>
      </c>
      <c r="C14" s="26" t="s">
        <v>3</v>
      </c>
    </row>
    <row r="15" spans="1:3">
      <c r="A15" s="6" t="s">
        <v>10</v>
      </c>
      <c r="B15" s="7">
        <v>53015.54</v>
      </c>
      <c r="C15" s="5"/>
    </row>
    <row r="16" spans="1:3">
      <c r="A16" s="6" t="s">
        <v>11</v>
      </c>
      <c r="B16" s="7"/>
      <c r="C16" s="5"/>
    </row>
    <row r="17" spans="1:5">
      <c r="A17" s="6" t="s">
        <v>12</v>
      </c>
      <c r="B17" s="7"/>
      <c r="C17" s="5"/>
    </row>
    <row r="18" spans="1:5">
      <c r="A18" s="6" t="s">
        <v>21</v>
      </c>
      <c r="B18" s="7"/>
      <c r="C18" s="5"/>
    </row>
    <row r="19" spans="1:5">
      <c r="A19" s="6" t="s">
        <v>22</v>
      </c>
      <c r="B19" s="7">
        <v>600</v>
      </c>
      <c r="C19" s="5"/>
    </row>
    <row r="20" spans="1:5">
      <c r="A20" s="4" t="s">
        <v>5</v>
      </c>
      <c r="B20" s="5"/>
      <c r="C20" s="9">
        <v>705.63</v>
      </c>
    </row>
    <row r="21" spans="1:5" ht="31.5">
      <c r="A21" s="6" t="s">
        <v>9</v>
      </c>
      <c r="B21" s="5"/>
      <c r="C21" s="9">
        <v>1808</v>
      </c>
    </row>
    <row r="22" spans="1:5" ht="31.5">
      <c r="A22" s="6" t="s">
        <v>16</v>
      </c>
      <c r="B22" s="5"/>
      <c r="C22" s="17">
        <v>4475</v>
      </c>
    </row>
    <row r="23" spans="1:5" ht="31.5">
      <c r="A23" s="6" t="s">
        <v>18</v>
      </c>
      <c r="B23" s="5"/>
      <c r="C23" s="9">
        <v>4516.5</v>
      </c>
    </row>
    <row r="24" spans="1:5">
      <c r="A24" s="6" t="s">
        <v>13</v>
      </c>
      <c r="B24" s="5"/>
      <c r="C24" s="9">
        <v>13050.7</v>
      </c>
    </row>
    <row r="25" spans="1:5">
      <c r="A25" s="6" t="s">
        <v>14</v>
      </c>
      <c r="B25" s="4"/>
      <c r="C25" s="8">
        <v>5183.6000000000004</v>
      </c>
    </row>
    <row r="26" spans="1:5">
      <c r="A26" s="6" t="s">
        <v>15</v>
      </c>
      <c r="B26" s="4"/>
      <c r="C26" s="8">
        <v>6001.8</v>
      </c>
    </row>
    <row r="27" spans="1:5">
      <c r="A27" s="4" t="s">
        <v>6</v>
      </c>
      <c r="B27" s="4"/>
      <c r="C27" s="8">
        <v>10903.72</v>
      </c>
    </row>
    <row r="28" spans="1:5">
      <c r="A28" s="6" t="s">
        <v>19</v>
      </c>
      <c r="B28" s="4"/>
      <c r="C28" s="8">
        <v>20000</v>
      </c>
    </row>
    <row r="29" spans="1:5">
      <c r="A29" s="4" t="s">
        <v>17</v>
      </c>
      <c r="B29" s="4"/>
      <c r="C29" s="12">
        <v>199.3</v>
      </c>
    </row>
    <row r="30" spans="1:5">
      <c r="A30" s="24" t="s">
        <v>7</v>
      </c>
      <c r="B30" s="27">
        <f>SUM(B15:B27)</f>
        <v>53615.54</v>
      </c>
      <c r="C30" s="28">
        <f>SUM(C20:C29)</f>
        <v>66844.250000000015</v>
      </c>
      <c r="D30" s="20"/>
      <c r="E30" s="11"/>
    </row>
    <row r="31" spans="1:5">
      <c r="A31" s="24" t="s">
        <v>4</v>
      </c>
      <c r="B31" s="27">
        <f>B13+B30-C30</f>
        <v>17301.439999999988</v>
      </c>
      <c r="C31" s="29"/>
      <c r="D31" s="55"/>
    </row>
    <row r="32" spans="1:5">
      <c r="A32" s="13"/>
      <c r="B32" s="14"/>
      <c r="C32" s="10"/>
      <c r="D32" s="11"/>
    </row>
    <row r="33" spans="1:3">
      <c r="C33" s="3"/>
    </row>
    <row r="34" spans="1:3" ht="26.25">
      <c r="A34" s="30" t="s">
        <v>20</v>
      </c>
      <c r="B34" s="31"/>
      <c r="C34" s="3"/>
    </row>
    <row r="35" spans="1:3" s="20" customFormat="1">
      <c r="A35" s="54" t="s">
        <v>23</v>
      </c>
      <c r="B35" s="21">
        <v>199.3</v>
      </c>
      <c r="C35" s="19"/>
    </row>
    <row r="36" spans="1:3">
      <c r="A36" s="33" t="s">
        <v>7</v>
      </c>
      <c r="B36" s="34">
        <f>SUM(B35:B35)</f>
        <v>199.3</v>
      </c>
      <c r="C36" s="3"/>
    </row>
    <row r="37" spans="1:3">
      <c r="C37" s="3"/>
    </row>
    <row r="38" spans="1:3">
      <c r="C38" s="3"/>
    </row>
    <row r="39" spans="1:3">
      <c r="A39" s="1" t="s">
        <v>8</v>
      </c>
      <c r="C39" s="3"/>
    </row>
    <row r="40" spans="1:3">
      <c r="C40" s="3"/>
    </row>
    <row r="41" spans="1:3">
      <c r="A41" s="1" t="s">
        <v>26</v>
      </c>
      <c r="C41" s="3"/>
    </row>
    <row r="45" spans="1:3">
      <c r="A45" s="18"/>
    </row>
    <row r="46" spans="1:3">
      <c r="A46" s="18"/>
    </row>
    <row r="47" spans="1:3">
      <c r="A47" s="18"/>
    </row>
    <row r="48" spans="1:3">
      <c r="A48" s="18"/>
    </row>
    <row r="49" spans="1:1">
      <c r="A49" s="18"/>
    </row>
  </sheetData>
  <mergeCells count="2">
    <mergeCell ref="A10:C10"/>
    <mergeCell ref="A11:C11"/>
  </mergeCells>
  <pageMargins left="0.25" right="0.25" top="0.75" bottom="0.75" header="0.3" footer="0.3"/>
  <pageSetup paperSize="9" orientation="portrait" horizontalDpi="180" verticalDpi="180" r:id="rId1"/>
  <legacyDrawing r:id="rId2"/>
  <oleObjects>
    <oleObject progId="Word.Document.12" shapeId="11265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3:E51"/>
  <sheetViews>
    <sheetView topLeftCell="A19" workbookViewId="0">
      <selection activeCell="A12" sqref="A12:D14"/>
    </sheetView>
  </sheetViews>
  <sheetFormatPr defaultColWidth="8.85546875" defaultRowHeight="15.75"/>
  <cols>
    <col min="1" max="1" width="38.28515625" style="1" customWidth="1"/>
    <col min="2" max="2" width="12" style="1" customWidth="1"/>
    <col min="3" max="3" width="14.85546875" style="1" customWidth="1"/>
    <col min="4" max="4" width="29" style="1" customWidth="1"/>
    <col min="5" max="5" width="9.5703125" style="1" bestFit="1" customWidth="1"/>
    <col min="6" max="16384" width="8.85546875" style="1"/>
  </cols>
  <sheetData>
    <row r="3" spans="1:4" ht="16.5" customHeight="1"/>
    <row r="10" spans="1:4" ht="21">
      <c r="A10" s="59" t="s">
        <v>0</v>
      </c>
      <c r="B10" s="59"/>
      <c r="C10" s="59"/>
    </row>
    <row r="11" spans="1:4" ht="21">
      <c r="A11" s="59" t="s">
        <v>27</v>
      </c>
      <c r="B11" s="59"/>
      <c r="C11" s="59"/>
    </row>
    <row r="12" spans="1:4">
      <c r="A12" s="57"/>
      <c r="B12" s="20"/>
      <c r="C12" s="20"/>
      <c r="D12" s="20"/>
    </row>
    <row r="13" spans="1:4">
      <c r="A13" s="24" t="s">
        <v>4</v>
      </c>
      <c r="B13" s="25">
        <f>'1'!B31</f>
        <v>17301.439999999988</v>
      </c>
      <c r="C13" s="19"/>
      <c r="D13" s="20"/>
    </row>
    <row r="14" spans="1:4">
      <c r="A14" s="26" t="s">
        <v>1</v>
      </c>
      <c r="B14" s="26" t="s">
        <v>2</v>
      </c>
      <c r="C14" s="26" t="s">
        <v>3</v>
      </c>
      <c r="D14" s="20"/>
    </row>
    <row r="15" spans="1:4">
      <c r="A15" s="6" t="s">
        <v>10</v>
      </c>
      <c r="B15" s="7">
        <v>57496.99</v>
      </c>
      <c r="C15" s="5"/>
    </row>
    <row r="16" spans="1:4">
      <c r="A16" s="6" t="s">
        <v>11</v>
      </c>
      <c r="B16" s="7"/>
      <c r="C16" s="5"/>
    </row>
    <row r="17" spans="1:5">
      <c r="A17" s="6" t="s">
        <v>12</v>
      </c>
      <c r="B17" s="7"/>
      <c r="C17" s="5"/>
    </row>
    <row r="18" spans="1:5">
      <c r="A18" s="6" t="s">
        <v>21</v>
      </c>
      <c r="B18" s="7"/>
      <c r="C18" s="5"/>
    </row>
    <row r="19" spans="1:5">
      <c r="A19" s="6" t="s">
        <v>22</v>
      </c>
      <c r="B19" s="7">
        <v>600</v>
      </c>
      <c r="C19" s="5"/>
    </row>
    <row r="20" spans="1:5">
      <c r="A20" s="4" t="s">
        <v>5</v>
      </c>
      <c r="B20" s="5"/>
      <c r="C20" s="9">
        <v>930.63</v>
      </c>
    </row>
    <row r="21" spans="1:5" ht="31.5">
      <c r="A21" s="6" t="s">
        <v>9</v>
      </c>
      <c r="B21" s="5"/>
      <c r="C21" s="9">
        <v>1808</v>
      </c>
    </row>
    <row r="22" spans="1:5" ht="31.5">
      <c r="A22" s="6" t="s">
        <v>16</v>
      </c>
      <c r="B22" s="5"/>
      <c r="C22" s="17">
        <v>4475</v>
      </c>
    </row>
    <row r="23" spans="1:5" ht="31.5">
      <c r="A23" s="6" t="s">
        <v>18</v>
      </c>
      <c r="B23" s="5"/>
      <c r="C23" s="9">
        <v>4516.5</v>
      </c>
    </row>
    <row r="24" spans="1:5">
      <c r="A24" s="6" t="s">
        <v>13</v>
      </c>
      <c r="B24" s="5"/>
      <c r="C24" s="9">
        <v>13050.7</v>
      </c>
    </row>
    <row r="25" spans="1:5">
      <c r="A25" s="6" t="s">
        <v>14</v>
      </c>
      <c r="B25" s="4"/>
      <c r="C25" s="8">
        <v>5183.6000000000004</v>
      </c>
    </row>
    <row r="26" spans="1:5">
      <c r="A26" s="6" t="s">
        <v>15</v>
      </c>
      <c r="B26" s="4"/>
      <c r="C26" s="8">
        <v>6000.8</v>
      </c>
    </row>
    <row r="27" spans="1:5">
      <c r="A27" s="4" t="s">
        <v>6</v>
      </c>
      <c r="B27" s="4"/>
      <c r="C27" s="8">
        <v>10604.71</v>
      </c>
    </row>
    <row r="28" spans="1:5">
      <c r="A28" s="6" t="s">
        <v>19</v>
      </c>
      <c r="B28" s="4"/>
      <c r="C28" s="8">
        <v>20000</v>
      </c>
    </row>
    <row r="29" spans="1:5">
      <c r="A29" s="56" t="s">
        <v>28</v>
      </c>
      <c r="B29" s="35"/>
      <c r="C29" s="32">
        <v>1611.84</v>
      </c>
      <c r="D29" s="20"/>
    </row>
    <row r="30" spans="1:5">
      <c r="A30" s="35" t="s">
        <v>17</v>
      </c>
      <c r="B30" s="35"/>
      <c r="C30" s="32">
        <v>2199.3000000000002</v>
      </c>
      <c r="D30" s="20"/>
    </row>
    <row r="31" spans="1:5">
      <c r="A31" s="24" t="s">
        <v>7</v>
      </c>
      <c r="B31" s="27">
        <f>SUM(B15:B27)</f>
        <v>58096.99</v>
      </c>
      <c r="C31" s="28">
        <f>SUM(C20:C30)</f>
        <v>70381.08</v>
      </c>
      <c r="D31" s="20"/>
      <c r="E31" s="11"/>
    </row>
    <row r="32" spans="1:5">
      <c r="A32" s="24" t="s">
        <v>4</v>
      </c>
      <c r="B32" s="27">
        <f>B13+B31-C31</f>
        <v>5017.3499999999913</v>
      </c>
      <c r="C32" s="29"/>
      <c r="D32" s="55"/>
    </row>
    <row r="33" spans="1:4">
      <c r="A33" s="13"/>
      <c r="B33" s="14"/>
      <c r="C33" s="29"/>
      <c r="D33" s="55"/>
    </row>
    <row r="34" spans="1:4">
      <c r="A34" s="20"/>
      <c r="B34" s="20"/>
      <c r="C34" s="19"/>
      <c r="D34" s="20"/>
    </row>
    <row r="35" spans="1:4" ht="26.25">
      <c r="A35" s="30" t="s">
        <v>20</v>
      </c>
      <c r="B35" s="31"/>
      <c r="C35" s="19"/>
      <c r="D35" s="20"/>
    </row>
    <row r="36" spans="1:4">
      <c r="A36" s="22" t="s">
        <v>28</v>
      </c>
      <c r="B36" s="21">
        <v>2000</v>
      </c>
      <c r="C36" s="19"/>
      <c r="D36" s="20"/>
    </row>
    <row r="37" spans="1:4" s="20" customFormat="1">
      <c r="A37" s="23" t="s">
        <v>23</v>
      </c>
      <c r="B37" s="21">
        <v>199.3</v>
      </c>
      <c r="C37" s="19"/>
    </row>
    <row r="38" spans="1:4">
      <c r="A38" s="33" t="s">
        <v>7</v>
      </c>
      <c r="B38" s="34">
        <f>SUM(B36:B37)</f>
        <v>2199.3000000000002</v>
      </c>
      <c r="C38" s="19"/>
      <c r="D38" s="20"/>
    </row>
    <row r="39" spans="1:4">
      <c r="C39" s="3"/>
    </row>
    <row r="40" spans="1:4">
      <c r="C40" s="3"/>
    </row>
    <row r="41" spans="1:4">
      <c r="A41" s="1" t="s">
        <v>8</v>
      </c>
      <c r="C41" s="3"/>
    </row>
    <row r="42" spans="1:4">
      <c r="C42" s="3"/>
    </row>
    <row r="43" spans="1:4">
      <c r="A43" s="1" t="s">
        <v>29</v>
      </c>
      <c r="C43" s="3"/>
    </row>
    <row r="47" spans="1:4">
      <c r="A47" s="18"/>
    </row>
    <row r="48" spans="1:4">
      <c r="A48" s="18"/>
    </row>
    <row r="49" spans="1:1">
      <c r="A49" s="18"/>
    </row>
    <row r="50" spans="1:1">
      <c r="A50" s="18"/>
    </row>
    <row r="51" spans="1:1">
      <c r="A51" s="18"/>
    </row>
  </sheetData>
  <mergeCells count="2">
    <mergeCell ref="A10:C10"/>
    <mergeCell ref="A11:C11"/>
  </mergeCells>
  <pageMargins left="0.25" right="0.25" top="0.75" bottom="0.75" header="0.3" footer="0.3"/>
  <pageSetup paperSize="9" orientation="portrait" horizontalDpi="180" verticalDpi="180" r:id="rId1"/>
  <legacyDrawing r:id="rId2"/>
  <oleObjects>
    <oleObject progId="Word.Document.12" shapeId="12289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3:E54"/>
  <sheetViews>
    <sheetView topLeftCell="A25" workbookViewId="0">
      <selection activeCell="A49" sqref="A49"/>
    </sheetView>
  </sheetViews>
  <sheetFormatPr defaultColWidth="8.85546875" defaultRowHeight="15.75"/>
  <cols>
    <col min="1" max="1" width="38.28515625" style="1" customWidth="1"/>
    <col min="2" max="2" width="12" style="1" customWidth="1"/>
    <col min="3" max="3" width="14.85546875" style="1" customWidth="1"/>
    <col min="4" max="4" width="29" style="1" customWidth="1"/>
    <col min="5" max="5" width="9.5703125" style="1" bestFit="1" customWidth="1"/>
    <col min="6" max="16384" width="8.85546875" style="1"/>
  </cols>
  <sheetData>
    <row r="3" spans="1:3" ht="16.5" customHeight="1"/>
    <row r="10" spans="1:3" ht="21">
      <c r="A10" s="59" t="s">
        <v>0</v>
      </c>
      <c r="B10" s="59"/>
      <c r="C10" s="59"/>
    </row>
    <row r="11" spans="1:3" ht="21">
      <c r="A11" s="59" t="s">
        <v>30</v>
      </c>
      <c r="B11" s="59"/>
      <c r="C11" s="59"/>
    </row>
    <row r="12" spans="1:3">
      <c r="A12" s="2"/>
    </row>
    <row r="13" spans="1:3">
      <c r="A13" s="24" t="s">
        <v>4</v>
      </c>
      <c r="B13" s="25">
        <f>'2'!B32</f>
        <v>5017.3499999999913</v>
      </c>
      <c r="C13" s="19"/>
    </row>
    <row r="14" spans="1:3">
      <c r="A14" s="26" t="s">
        <v>1</v>
      </c>
      <c r="B14" s="26" t="s">
        <v>2</v>
      </c>
      <c r="C14" s="26" t="s">
        <v>3</v>
      </c>
    </row>
    <row r="15" spans="1:3">
      <c r="A15" s="6" t="s">
        <v>10</v>
      </c>
      <c r="B15" s="7">
        <v>61563.67</v>
      </c>
      <c r="C15" s="5"/>
    </row>
    <row r="16" spans="1:3">
      <c r="A16" s="6" t="s">
        <v>11</v>
      </c>
      <c r="B16" s="7"/>
      <c r="C16" s="5"/>
    </row>
    <row r="17" spans="1:5">
      <c r="A17" s="6" t="s">
        <v>12</v>
      </c>
      <c r="B17" s="7"/>
      <c r="C17" s="5"/>
    </row>
    <row r="18" spans="1:5">
      <c r="A18" s="6" t="s">
        <v>21</v>
      </c>
      <c r="B18" s="7"/>
      <c r="C18" s="5"/>
    </row>
    <row r="19" spans="1:5">
      <c r="A19" s="6" t="s">
        <v>22</v>
      </c>
      <c r="B19" s="7">
        <v>600</v>
      </c>
      <c r="C19" s="5"/>
    </row>
    <row r="20" spans="1:5">
      <c r="A20" s="4" t="s">
        <v>5</v>
      </c>
      <c r="B20" s="5"/>
      <c r="C20" s="9">
        <v>752.5</v>
      </c>
    </row>
    <row r="21" spans="1:5" ht="31.5">
      <c r="A21" s="6" t="s">
        <v>9</v>
      </c>
      <c r="B21" s="5"/>
      <c r="C21" s="9">
        <v>1808</v>
      </c>
    </row>
    <row r="22" spans="1:5" ht="31.5">
      <c r="A22" s="6" t="s">
        <v>16</v>
      </c>
      <c r="B22" s="5"/>
      <c r="C22" s="17">
        <v>4475</v>
      </c>
    </row>
    <row r="23" spans="1:5" ht="31.5">
      <c r="A23" s="6" t="s">
        <v>18</v>
      </c>
      <c r="B23" s="5"/>
      <c r="C23" s="9">
        <v>5239.1400000000003</v>
      </c>
    </row>
    <row r="24" spans="1:5">
      <c r="A24" s="6" t="s">
        <v>13</v>
      </c>
      <c r="B24" s="5"/>
      <c r="C24" s="9">
        <v>13050.7</v>
      </c>
    </row>
    <row r="25" spans="1:5">
      <c r="A25" s="6" t="s">
        <v>14</v>
      </c>
      <c r="B25" s="4"/>
      <c r="C25" s="8">
        <v>5182.6000000000004</v>
      </c>
    </row>
    <row r="26" spans="1:5">
      <c r="A26" s="6" t="s">
        <v>15</v>
      </c>
      <c r="B26" s="4"/>
      <c r="C26" s="8">
        <v>6001.8</v>
      </c>
    </row>
    <row r="27" spans="1:5">
      <c r="A27" s="4" t="s">
        <v>6</v>
      </c>
      <c r="B27" s="4"/>
      <c r="C27" s="8">
        <v>10739.72</v>
      </c>
    </row>
    <row r="28" spans="1:5">
      <c r="A28" s="6" t="s">
        <v>19</v>
      </c>
      <c r="B28" s="4"/>
      <c r="C28" s="8"/>
    </row>
    <row r="29" spans="1:5">
      <c r="A29" s="6" t="s">
        <v>31</v>
      </c>
      <c r="B29" s="4"/>
      <c r="C29" s="8">
        <v>1000</v>
      </c>
    </row>
    <row r="30" spans="1:5">
      <c r="A30" s="35" t="s">
        <v>17</v>
      </c>
      <c r="B30" s="35"/>
      <c r="C30" s="32">
        <v>3949.3</v>
      </c>
    </row>
    <row r="31" spans="1:5">
      <c r="A31" s="24" t="s">
        <v>7</v>
      </c>
      <c r="B31" s="27">
        <f>SUM(B15:B27)</f>
        <v>62163.67</v>
      </c>
      <c r="C31" s="28">
        <f>SUM(C20:C30)</f>
        <v>52198.760000000009</v>
      </c>
      <c r="E31" s="11"/>
    </row>
    <row r="32" spans="1:5">
      <c r="A32" s="24" t="s">
        <v>4</v>
      </c>
      <c r="B32" s="27">
        <f>B13+B31-C31</f>
        <v>14982.25999999998</v>
      </c>
      <c r="C32" s="29"/>
      <c r="D32" s="11"/>
    </row>
    <row r="33" spans="1:4">
      <c r="A33" s="13"/>
      <c r="B33" s="14"/>
      <c r="C33" s="10"/>
      <c r="D33" s="11"/>
    </row>
    <row r="34" spans="1:4">
      <c r="C34" s="3"/>
    </row>
    <row r="35" spans="1:4" ht="26.25">
      <c r="A35" s="30" t="s">
        <v>20</v>
      </c>
      <c r="B35" s="31"/>
      <c r="C35" s="3"/>
    </row>
    <row r="36" spans="1:4">
      <c r="A36" s="22" t="s">
        <v>33</v>
      </c>
      <c r="B36" s="21">
        <v>22</v>
      </c>
      <c r="C36" s="3"/>
    </row>
    <row r="37" spans="1:4">
      <c r="A37" s="22" t="s">
        <v>34</v>
      </c>
      <c r="B37" s="21">
        <v>196.72</v>
      </c>
      <c r="C37" s="3"/>
    </row>
    <row r="38" spans="1:4">
      <c r="A38" s="22" t="s">
        <v>35</v>
      </c>
      <c r="B38" s="21">
        <v>120</v>
      </c>
      <c r="C38" s="3"/>
    </row>
    <row r="39" spans="1:4" s="20" customFormat="1">
      <c r="A39" s="23" t="s">
        <v>36</v>
      </c>
      <c r="B39" s="21">
        <v>204</v>
      </c>
      <c r="C39" s="19"/>
    </row>
    <row r="40" spans="1:4" s="20" customFormat="1">
      <c r="A40" s="23" t="s">
        <v>81</v>
      </c>
      <c r="B40" s="21">
        <v>3406.58</v>
      </c>
      <c r="C40" s="19"/>
    </row>
    <row r="41" spans="1:4">
      <c r="A41" s="33" t="s">
        <v>7</v>
      </c>
      <c r="B41" s="34">
        <f>SUM(B36:B40)</f>
        <v>3949.3</v>
      </c>
      <c r="C41" s="3"/>
    </row>
    <row r="42" spans="1:4">
      <c r="C42" s="3"/>
    </row>
    <row r="43" spans="1:4">
      <c r="C43" s="3"/>
    </row>
    <row r="44" spans="1:4">
      <c r="A44" s="1" t="s">
        <v>8</v>
      </c>
      <c r="C44" s="3"/>
    </row>
    <row r="45" spans="1:4">
      <c r="C45" s="3"/>
    </row>
    <row r="46" spans="1:4">
      <c r="A46" s="1" t="s">
        <v>32</v>
      </c>
      <c r="C46" s="3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</sheetData>
  <mergeCells count="2">
    <mergeCell ref="A10:C10"/>
    <mergeCell ref="A11:C11"/>
  </mergeCells>
  <pageMargins left="0.25" right="0.25" top="0.75" bottom="0.75" header="0.3" footer="0.3"/>
  <pageSetup paperSize="9" orientation="portrait" horizontalDpi="180" verticalDpi="180" r:id="rId1"/>
  <legacyDrawing r:id="rId2"/>
  <oleObjects>
    <oleObject progId="Word.Document.12" shapeId="13313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3:E42"/>
  <sheetViews>
    <sheetView topLeftCell="A19" workbookViewId="0">
      <selection activeCell="A41" sqref="A41"/>
    </sheetView>
  </sheetViews>
  <sheetFormatPr defaultColWidth="8.85546875" defaultRowHeight="15.75"/>
  <cols>
    <col min="1" max="1" width="38.28515625" style="1" customWidth="1"/>
    <col min="2" max="2" width="12" style="1" customWidth="1"/>
    <col min="3" max="3" width="14.85546875" style="1" customWidth="1"/>
    <col min="4" max="4" width="29" style="1" customWidth="1"/>
    <col min="5" max="5" width="9.5703125" style="1" bestFit="1" customWidth="1"/>
    <col min="6" max="16384" width="8.85546875" style="1"/>
  </cols>
  <sheetData>
    <row r="3" spans="1:3" ht="16.5" customHeight="1"/>
    <row r="10" spans="1:3" ht="21">
      <c r="A10" s="59" t="s">
        <v>0</v>
      </c>
      <c r="B10" s="59"/>
      <c r="C10" s="59"/>
    </row>
    <row r="11" spans="1:3" ht="21">
      <c r="A11" s="59" t="s">
        <v>37</v>
      </c>
      <c r="B11" s="59"/>
      <c r="C11" s="59"/>
    </row>
    <row r="12" spans="1:3">
      <c r="A12" s="2"/>
    </row>
    <row r="13" spans="1:3">
      <c r="A13" s="24" t="s">
        <v>4</v>
      </c>
      <c r="B13" s="25">
        <f>'3'!B32</f>
        <v>14982.25999999998</v>
      </c>
      <c r="C13" s="19"/>
    </row>
    <row r="14" spans="1:3">
      <c r="A14" s="26" t="s">
        <v>1</v>
      </c>
      <c r="B14" s="26" t="s">
        <v>2</v>
      </c>
      <c r="C14" s="26" t="s">
        <v>3</v>
      </c>
    </row>
    <row r="15" spans="1:3">
      <c r="A15" s="6" t="s">
        <v>10</v>
      </c>
      <c r="B15" s="7">
        <v>66311.820000000007</v>
      </c>
      <c r="C15" s="5"/>
    </row>
    <row r="16" spans="1:3">
      <c r="A16" s="6" t="s">
        <v>11</v>
      </c>
      <c r="B16" s="7"/>
      <c r="C16" s="5"/>
    </row>
    <row r="17" spans="1:5">
      <c r="A17" s="6" t="s">
        <v>12</v>
      </c>
      <c r="B17" s="7"/>
      <c r="C17" s="5"/>
    </row>
    <row r="18" spans="1:5">
      <c r="A18" s="6" t="s">
        <v>21</v>
      </c>
      <c r="B18" s="7">
        <v>1500</v>
      </c>
      <c r="C18" s="5"/>
    </row>
    <row r="19" spans="1:5">
      <c r="A19" s="6" t="s">
        <v>22</v>
      </c>
      <c r="B19" s="7">
        <v>600</v>
      </c>
      <c r="C19" s="5"/>
    </row>
    <row r="20" spans="1:5">
      <c r="A20" s="4" t="s">
        <v>5</v>
      </c>
      <c r="B20" s="5"/>
      <c r="C20" s="9">
        <v>2685</v>
      </c>
    </row>
    <row r="21" spans="1:5" ht="31.5">
      <c r="A21" s="6" t="s">
        <v>9</v>
      </c>
      <c r="B21" s="5"/>
      <c r="C21" s="9">
        <v>1808</v>
      </c>
    </row>
    <row r="22" spans="1:5" ht="31.5">
      <c r="A22" s="6" t="s">
        <v>16</v>
      </c>
      <c r="B22" s="5"/>
      <c r="C22" s="17">
        <v>4475</v>
      </c>
    </row>
    <row r="23" spans="1:5" ht="31.5">
      <c r="A23" s="6" t="s">
        <v>18</v>
      </c>
      <c r="B23" s="5"/>
      <c r="C23" s="9">
        <v>5239.1400000000003</v>
      </c>
    </row>
    <row r="24" spans="1:5">
      <c r="A24" s="6" t="s">
        <v>13</v>
      </c>
      <c r="B24" s="5"/>
      <c r="C24" s="9">
        <v>13050.7</v>
      </c>
    </row>
    <row r="25" spans="1:5">
      <c r="A25" s="6" t="s">
        <v>14</v>
      </c>
      <c r="B25" s="4"/>
      <c r="C25" s="8">
        <v>5183.6000000000004</v>
      </c>
    </row>
    <row r="26" spans="1:5">
      <c r="A26" s="6" t="s">
        <v>15</v>
      </c>
      <c r="B26" s="4"/>
      <c r="C26" s="8">
        <v>6000.8</v>
      </c>
    </row>
    <row r="27" spans="1:5">
      <c r="A27" s="4" t="s">
        <v>6</v>
      </c>
      <c r="B27" s="4"/>
      <c r="C27" s="8">
        <v>8996.7099999999991</v>
      </c>
    </row>
    <row r="28" spans="1:5">
      <c r="A28" s="6" t="s">
        <v>19</v>
      </c>
      <c r="B28" s="4"/>
      <c r="C28" s="8"/>
    </row>
    <row r="29" spans="1:5" ht="31.5">
      <c r="A29" s="6" t="s">
        <v>38</v>
      </c>
      <c r="B29" s="4"/>
      <c r="C29" s="8">
        <v>3000</v>
      </c>
    </row>
    <row r="30" spans="1:5">
      <c r="A30" s="4" t="s">
        <v>17</v>
      </c>
      <c r="B30" s="4"/>
      <c r="C30" s="32">
        <v>4949.3</v>
      </c>
    </row>
    <row r="31" spans="1:5">
      <c r="A31" s="24" t="s">
        <v>7</v>
      </c>
      <c r="B31" s="27">
        <f>SUM(B15:B27)</f>
        <v>68411.820000000007</v>
      </c>
      <c r="C31" s="28">
        <f>SUM(C20:C30)</f>
        <v>55388.250000000007</v>
      </c>
      <c r="E31" s="11"/>
    </row>
    <row r="32" spans="1:5">
      <c r="A32" s="24" t="s">
        <v>4</v>
      </c>
      <c r="B32" s="27">
        <f>B13+B31-C31</f>
        <v>28005.82999999998</v>
      </c>
      <c r="C32" s="29"/>
      <c r="D32" s="11"/>
    </row>
    <row r="33" spans="1:4">
      <c r="A33" s="13"/>
      <c r="B33" s="14"/>
      <c r="C33" s="29"/>
      <c r="D33" s="11"/>
    </row>
    <row r="34" spans="1:4">
      <c r="A34" s="20"/>
      <c r="B34" s="20"/>
      <c r="C34" s="19"/>
    </row>
    <row r="35" spans="1:4" ht="26.25">
      <c r="A35" s="30" t="s">
        <v>20</v>
      </c>
      <c r="B35" s="31"/>
      <c r="C35" s="19"/>
    </row>
    <row r="36" spans="1:4">
      <c r="A36" s="22" t="s">
        <v>28</v>
      </c>
      <c r="B36" s="21">
        <v>3000</v>
      </c>
      <c r="C36" s="19"/>
    </row>
    <row r="37" spans="1:4">
      <c r="A37" s="22" t="s">
        <v>35</v>
      </c>
      <c r="B37" s="21">
        <v>1949.3</v>
      </c>
      <c r="C37" s="3"/>
    </row>
    <row r="38" spans="1:4">
      <c r="A38" s="36" t="s">
        <v>7</v>
      </c>
      <c r="B38" s="37">
        <f>SUM(B36:B37)</f>
        <v>4949.3</v>
      </c>
      <c r="C38" s="3"/>
    </row>
    <row r="39" spans="1:4">
      <c r="C39" s="3"/>
    </row>
    <row r="40" spans="1:4">
      <c r="A40" s="1" t="s">
        <v>8</v>
      </c>
      <c r="C40" s="3"/>
    </row>
    <row r="41" spans="1:4">
      <c r="C41" s="3"/>
    </row>
    <row r="42" spans="1:4">
      <c r="A42" s="1" t="s">
        <v>39</v>
      </c>
      <c r="C42" s="3"/>
    </row>
  </sheetData>
  <mergeCells count="2">
    <mergeCell ref="A10:C10"/>
    <mergeCell ref="A11:C11"/>
  </mergeCells>
  <pageMargins left="0.25" right="0.25" top="0.75" bottom="0.75" header="0.3" footer="0.3"/>
  <pageSetup paperSize="9" orientation="portrait" horizontalDpi="180" verticalDpi="180" r:id="rId1"/>
  <legacyDrawing r:id="rId2"/>
  <oleObjects>
    <oleObject progId="Word.Document.12" shapeId="14337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3:E47"/>
  <sheetViews>
    <sheetView topLeftCell="A22" workbookViewId="0">
      <selection activeCell="A39" sqref="A39"/>
    </sheetView>
  </sheetViews>
  <sheetFormatPr defaultColWidth="8.85546875" defaultRowHeight="15.75"/>
  <cols>
    <col min="1" max="1" width="38.28515625" style="1" customWidth="1"/>
    <col min="2" max="2" width="14.28515625" style="1" customWidth="1"/>
    <col min="3" max="3" width="14.85546875" style="1" customWidth="1"/>
    <col min="4" max="4" width="29" style="1" customWidth="1"/>
    <col min="5" max="5" width="9.5703125" style="1" bestFit="1" customWidth="1"/>
    <col min="6" max="16384" width="8.85546875" style="1"/>
  </cols>
  <sheetData>
    <row r="3" spans="1:3" ht="16.5" customHeight="1"/>
    <row r="10" spans="1:3" ht="21">
      <c r="A10" s="59" t="s">
        <v>0</v>
      </c>
      <c r="B10" s="59"/>
      <c r="C10" s="59"/>
    </row>
    <row r="11" spans="1:3" ht="21">
      <c r="A11" s="59" t="s">
        <v>40</v>
      </c>
      <c r="B11" s="59"/>
      <c r="C11" s="59"/>
    </row>
    <row r="12" spans="1:3">
      <c r="A12" s="2"/>
    </row>
    <row r="13" spans="1:3">
      <c r="A13" s="24" t="s">
        <v>4</v>
      </c>
      <c r="B13" s="25">
        <f>'4'!B32</f>
        <v>28005.82999999998</v>
      </c>
      <c r="C13" s="19"/>
    </row>
    <row r="14" spans="1:3">
      <c r="A14" s="26" t="s">
        <v>1</v>
      </c>
      <c r="B14" s="26" t="s">
        <v>2</v>
      </c>
      <c r="C14" s="26" t="s">
        <v>3</v>
      </c>
    </row>
    <row r="15" spans="1:3">
      <c r="A15" s="6" t="s">
        <v>10</v>
      </c>
      <c r="B15" s="7">
        <v>56155.98</v>
      </c>
      <c r="C15" s="5"/>
    </row>
    <row r="16" spans="1:3">
      <c r="A16" s="6" t="s">
        <v>11</v>
      </c>
      <c r="B16" s="7"/>
      <c r="C16" s="5"/>
    </row>
    <row r="17" spans="1:5">
      <c r="A17" s="6" t="s">
        <v>12</v>
      </c>
      <c r="B17" s="7"/>
      <c r="C17" s="5"/>
    </row>
    <row r="18" spans="1:5">
      <c r="A18" s="6" t="s">
        <v>21</v>
      </c>
      <c r="B18" s="7"/>
      <c r="C18" s="5"/>
    </row>
    <row r="19" spans="1:5">
      <c r="A19" s="6" t="s">
        <v>22</v>
      </c>
      <c r="B19" s="7">
        <v>600</v>
      </c>
      <c r="C19" s="5"/>
    </row>
    <row r="20" spans="1:5">
      <c r="A20" s="4" t="s">
        <v>5</v>
      </c>
      <c r="B20" s="5"/>
      <c r="C20" s="9">
        <v>1331.88</v>
      </c>
    </row>
    <row r="21" spans="1:5" ht="31.5">
      <c r="A21" s="6" t="s">
        <v>9</v>
      </c>
      <c r="B21" s="5"/>
      <c r="C21" s="9">
        <v>1808</v>
      </c>
    </row>
    <row r="22" spans="1:5" ht="31.5">
      <c r="A22" s="6" t="s">
        <v>16</v>
      </c>
      <c r="B22" s="5"/>
      <c r="C22" s="17">
        <v>4975</v>
      </c>
    </row>
    <row r="23" spans="1:5" ht="31.5">
      <c r="A23" s="6" t="s">
        <v>18</v>
      </c>
      <c r="B23" s="5"/>
      <c r="C23" s="9">
        <v>5239.1400000000003</v>
      </c>
    </row>
    <row r="24" spans="1:5">
      <c r="A24" s="6" t="s">
        <v>13</v>
      </c>
      <c r="B24" s="5"/>
      <c r="C24" s="9">
        <v>13050.7</v>
      </c>
    </row>
    <row r="25" spans="1:5">
      <c r="A25" s="6" t="s">
        <v>14</v>
      </c>
      <c r="B25" s="4"/>
      <c r="C25" s="8">
        <v>5183.6000000000004</v>
      </c>
    </row>
    <row r="26" spans="1:5">
      <c r="A26" s="6" t="s">
        <v>15</v>
      </c>
      <c r="B26" s="4"/>
      <c r="C26" s="8">
        <v>5177.3999999999996</v>
      </c>
    </row>
    <row r="27" spans="1:5">
      <c r="A27" s="4" t="s">
        <v>6</v>
      </c>
      <c r="B27" s="4"/>
      <c r="C27" s="8">
        <v>10919.22</v>
      </c>
    </row>
    <row r="28" spans="1:5">
      <c r="A28" s="6" t="s">
        <v>19</v>
      </c>
      <c r="B28" s="4"/>
      <c r="C28" s="8">
        <v>15000</v>
      </c>
    </row>
    <row r="29" spans="1:5">
      <c r="A29" s="4" t="s">
        <v>17</v>
      </c>
      <c r="B29" s="4"/>
      <c r="C29" s="32">
        <v>8699.2999999999993</v>
      </c>
    </row>
    <row r="30" spans="1:5">
      <c r="A30" s="24" t="s">
        <v>7</v>
      </c>
      <c r="B30" s="27">
        <f>SUM(B15:B27)</f>
        <v>56755.98</v>
      </c>
      <c r="C30" s="28">
        <f>SUM(C20:C29)</f>
        <v>71384.240000000005</v>
      </c>
      <c r="E30" s="11"/>
    </row>
    <row r="31" spans="1:5">
      <c r="A31" s="24" t="s">
        <v>4</v>
      </c>
      <c r="B31" s="27">
        <f>B13+B30-C30</f>
        <v>13377.569999999978</v>
      </c>
      <c r="C31" s="29"/>
      <c r="D31" s="11"/>
    </row>
    <row r="32" spans="1:5">
      <c r="A32" s="13"/>
      <c r="B32" s="14"/>
      <c r="C32" s="29"/>
      <c r="D32" s="11"/>
    </row>
    <row r="33" spans="1:3">
      <c r="A33" s="20"/>
      <c r="B33" s="20"/>
      <c r="C33" s="19"/>
    </row>
    <row r="34" spans="1:3" ht="26.25">
      <c r="A34" s="30" t="s">
        <v>20</v>
      </c>
      <c r="B34" s="40"/>
      <c r="C34" s="19"/>
    </row>
    <row r="35" spans="1:3">
      <c r="A35" s="38" t="s">
        <v>35</v>
      </c>
      <c r="B35" s="42">
        <v>605</v>
      </c>
      <c r="C35" s="19"/>
    </row>
    <row r="36" spans="1:3">
      <c r="A36" s="38" t="s">
        <v>41</v>
      </c>
      <c r="B36" s="43">
        <v>1000</v>
      </c>
      <c r="C36" s="19"/>
    </row>
    <row r="37" spans="1:3">
      <c r="A37" s="38" t="s">
        <v>42</v>
      </c>
      <c r="B37" s="42">
        <v>95</v>
      </c>
      <c r="C37" s="19"/>
    </row>
    <row r="38" spans="1:3">
      <c r="A38" s="38" t="s">
        <v>43</v>
      </c>
      <c r="B38" s="42">
        <v>198</v>
      </c>
      <c r="C38" s="19"/>
    </row>
    <row r="39" spans="1:3">
      <c r="A39" s="38" t="s">
        <v>44</v>
      </c>
      <c r="B39" s="42">
        <v>370</v>
      </c>
      <c r="C39" s="19"/>
    </row>
    <row r="40" spans="1:3">
      <c r="A40" s="38" t="s">
        <v>45</v>
      </c>
      <c r="B40" s="42">
        <v>65</v>
      </c>
      <c r="C40" s="19"/>
    </row>
    <row r="41" spans="1:3">
      <c r="A41" s="38" t="s">
        <v>46</v>
      </c>
      <c r="B41" s="43">
        <v>2103.5</v>
      </c>
      <c r="C41" s="19"/>
    </row>
    <row r="42" spans="1:3">
      <c r="A42" s="38" t="s">
        <v>47</v>
      </c>
      <c r="B42" s="43">
        <v>4262.8</v>
      </c>
      <c r="C42" s="3"/>
    </row>
    <row r="43" spans="1:3">
      <c r="A43" s="39" t="s">
        <v>7</v>
      </c>
      <c r="B43" s="41">
        <f>SUM(B35:B42)</f>
        <v>8699.2999999999993</v>
      </c>
      <c r="C43" s="3"/>
    </row>
    <row r="44" spans="1:3">
      <c r="C44" s="3"/>
    </row>
    <row r="45" spans="1:3">
      <c r="A45" s="1" t="s">
        <v>8</v>
      </c>
      <c r="C45" s="3"/>
    </row>
    <row r="46" spans="1:3">
      <c r="C46" s="3"/>
    </row>
    <row r="47" spans="1:3">
      <c r="A47" s="1" t="s">
        <v>48</v>
      </c>
      <c r="C47" s="3"/>
    </row>
  </sheetData>
  <mergeCells count="2">
    <mergeCell ref="A10:C10"/>
    <mergeCell ref="A11:C11"/>
  </mergeCells>
  <pageMargins left="0.25" right="0.25" top="0.75" bottom="0.75" header="0.3" footer="0.3"/>
  <pageSetup paperSize="9" orientation="portrait" horizontalDpi="180" verticalDpi="180" r:id="rId1"/>
  <legacyDrawing r:id="rId2"/>
  <oleObjects>
    <oleObject progId="Word.Document.12" shapeId="15361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E35"/>
  <sheetViews>
    <sheetView topLeftCell="A16" workbookViewId="0">
      <selection activeCell="D29" sqref="D29"/>
    </sheetView>
  </sheetViews>
  <sheetFormatPr defaultColWidth="8.85546875" defaultRowHeight="15.75"/>
  <cols>
    <col min="1" max="1" width="38.28515625" style="1" customWidth="1"/>
    <col min="2" max="2" width="14.28515625" style="1" customWidth="1"/>
    <col min="3" max="3" width="14.85546875" style="1" customWidth="1"/>
    <col min="4" max="4" width="29" style="1" customWidth="1"/>
    <col min="5" max="5" width="9.5703125" style="1" bestFit="1" customWidth="1"/>
    <col min="6" max="16384" width="8.85546875" style="1"/>
  </cols>
  <sheetData>
    <row r="1" spans="1:3" ht="157.5" customHeight="1"/>
    <row r="2" spans="1:3" ht="21">
      <c r="A2" s="59" t="s">
        <v>0</v>
      </c>
      <c r="B2" s="59"/>
      <c r="C2" s="59"/>
    </row>
    <row r="3" spans="1:3" ht="21">
      <c r="A3" s="59" t="s">
        <v>49</v>
      </c>
      <c r="B3" s="59"/>
      <c r="C3" s="59"/>
    </row>
    <row r="4" spans="1:3">
      <c r="A4" s="2"/>
    </row>
    <row r="5" spans="1:3">
      <c r="A5" s="24" t="s">
        <v>4</v>
      </c>
      <c r="B5" s="25">
        <f>'5'!B31</f>
        <v>13377.569999999978</v>
      </c>
      <c r="C5" s="19"/>
    </row>
    <row r="6" spans="1:3">
      <c r="A6" s="26" t="s">
        <v>1</v>
      </c>
      <c r="B6" s="26" t="s">
        <v>2</v>
      </c>
      <c r="C6" s="26" t="s">
        <v>3</v>
      </c>
    </row>
    <row r="7" spans="1:3">
      <c r="A7" s="6" t="s">
        <v>10</v>
      </c>
      <c r="B7" s="7">
        <v>60922.31</v>
      </c>
      <c r="C7" s="5"/>
    </row>
    <row r="8" spans="1:3">
      <c r="A8" s="6" t="s">
        <v>11</v>
      </c>
      <c r="B8" s="7"/>
      <c r="C8" s="5"/>
    </row>
    <row r="9" spans="1:3">
      <c r="A9" s="6" t="s">
        <v>12</v>
      </c>
      <c r="B9" s="7"/>
      <c r="C9" s="5"/>
    </row>
    <row r="10" spans="1:3">
      <c r="A10" s="6" t="s">
        <v>21</v>
      </c>
      <c r="B10" s="7"/>
      <c r="C10" s="5"/>
    </row>
    <row r="11" spans="1:3">
      <c r="A11" s="6" t="s">
        <v>22</v>
      </c>
      <c r="B11" s="7">
        <v>600</v>
      </c>
      <c r="C11" s="5"/>
    </row>
    <row r="12" spans="1:3">
      <c r="A12" s="4" t="s">
        <v>5</v>
      </c>
      <c r="B12" s="5"/>
      <c r="C12" s="9">
        <v>727.5</v>
      </c>
    </row>
    <row r="13" spans="1:3" ht="31.5">
      <c r="A13" s="6" t="s">
        <v>9</v>
      </c>
      <c r="B13" s="5"/>
      <c r="C13" s="9">
        <v>1808</v>
      </c>
    </row>
    <row r="14" spans="1:3" ht="31.5">
      <c r="A14" s="6" t="s">
        <v>16</v>
      </c>
      <c r="B14" s="5"/>
      <c r="C14" s="17"/>
    </row>
    <row r="15" spans="1:3" ht="31.5">
      <c r="A15" s="6" t="s">
        <v>18</v>
      </c>
      <c r="B15" s="5"/>
      <c r="C15" s="9">
        <v>5239.1400000000003</v>
      </c>
    </row>
    <row r="16" spans="1:3">
      <c r="A16" s="6" t="s">
        <v>13</v>
      </c>
      <c r="B16" s="5"/>
      <c r="C16" s="9">
        <v>13050.7</v>
      </c>
    </row>
    <row r="17" spans="1:5">
      <c r="A17" s="6" t="s">
        <v>14</v>
      </c>
      <c r="B17" s="4"/>
      <c r="C17" s="8">
        <v>5182.6000000000004</v>
      </c>
    </row>
    <row r="18" spans="1:5">
      <c r="A18" s="6" t="s">
        <v>15</v>
      </c>
      <c r="B18" s="4"/>
      <c r="C18" s="8">
        <v>6000.8</v>
      </c>
    </row>
    <row r="19" spans="1:5">
      <c r="A19" s="4" t="s">
        <v>6</v>
      </c>
      <c r="B19" s="4"/>
      <c r="C19" s="8">
        <v>10701.09</v>
      </c>
    </row>
    <row r="20" spans="1:5">
      <c r="A20" s="6" t="s">
        <v>19</v>
      </c>
      <c r="B20" s="4"/>
      <c r="C20" s="8"/>
    </row>
    <row r="21" spans="1:5">
      <c r="A21" s="4" t="s">
        <v>17</v>
      </c>
      <c r="B21" s="4"/>
      <c r="C21" s="32">
        <v>1949.3</v>
      </c>
    </row>
    <row r="22" spans="1:5">
      <c r="A22" s="24" t="s">
        <v>7</v>
      </c>
      <c r="B22" s="27">
        <f>SUM(B7:B19)</f>
        <v>61522.31</v>
      </c>
      <c r="C22" s="28">
        <f>SUM(C12:C21)</f>
        <v>44659.130000000005</v>
      </c>
      <c r="E22" s="11"/>
    </row>
    <row r="23" spans="1:5">
      <c r="A23" s="24" t="s">
        <v>4</v>
      </c>
      <c r="B23" s="27">
        <f>B5+B22-C22</f>
        <v>30240.749999999971</v>
      </c>
      <c r="C23" s="29"/>
      <c r="D23" s="11"/>
    </row>
    <row r="24" spans="1:5">
      <c r="A24" s="13"/>
      <c r="B24" s="14"/>
      <c r="C24" s="29"/>
      <c r="D24" s="11"/>
    </row>
    <row r="25" spans="1:5">
      <c r="A25" s="20"/>
      <c r="B25" s="20"/>
      <c r="C25" s="19"/>
    </row>
    <row r="26" spans="1:5" ht="26.25">
      <c r="A26" s="30" t="s">
        <v>20</v>
      </c>
      <c r="B26" s="40"/>
      <c r="C26" s="19"/>
    </row>
    <row r="27" spans="1:5">
      <c r="A27" s="44" t="s">
        <v>23</v>
      </c>
      <c r="B27" s="43">
        <v>380.8</v>
      </c>
      <c r="C27" s="19"/>
    </row>
    <row r="28" spans="1:5">
      <c r="A28" s="44" t="s">
        <v>45</v>
      </c>
      <c r="B28" s="43">
        <v>321</v>
      </c>
      <c r="C28" s="19"/>
    </row>
    <row r="29" spans="1:5">
      <c r="A29" s="44" t="s">
        <v>51</v>
      </c>
      <c r="B29" s="43">
        <v>1200</v>
      </c>
      <c r="C29" s="19"/>
    </row>
    <row r="30" spans="1:5">
      <c r="A30" s="44" t="s">
        <v>34</v>
      </c>
      <c r="B30" s="43">
        <v>47.5</v>
      </c>
      <c r="C30" s="19"/>
    </row>
    <row r="31" spans="1:5">
      <c r="A31" s="39" t="s">
        <v>7</v>
      </c>
      <c r="B31" s="52">
        <f>SUM(B27:B30)</f>
        <v>1949.3</v>
      </c>
      <c r="C31" s="3"/>
    </row>
    <row r="32" spans="1:5">
      <c r="C32" s="3"/>
    </row>
    <row r="33" spans="1:3">
      <c r="A33" s="1" t="s">
        <v>8</v>
      </c>
      <c r="C33" s="3"/>
    </row>
    <row r="34" spans="1:3">
      <c r="C34" s="3"/>
    </row>
    <row r="35" spans="1:3">
      <c r="A35" s="1" t="s">
        <v>50</v>
      </c>
      <c r="C35" s="3"/>
    </row>
  </sheetData>
  <mergeCells count="2">
    <mergeCell ref="A2:C2"/>
    <mergeCell ref="A3:C3"/>
  </mergeCells>
  <pageMargins left="0.25" right="0.25" top="0.75" bottom="0.75" header="0.3" footer="0.3"/>
  <pageSetup paperSize="9" scale="99" orientation="portrait" horizontalDpi="180" verticalDpi="180" r:id="rId1"/>
  <legacyDrawing r:id="rId2"/>
  <oleObjects>
    <oleObject progId="Word.Document.12" shapeId="16385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/>
  <dimension ref="A1:E33"/>
  <sheetViews>
    <sheetView topLeftCell="A9" workbookViewId="0">
      <selection activeCell="D19" sqref="D19"/>
    </sheetView>
  </sheetViews>
  <sheetFormatPr defaultColWidth="8.85546875" defaultRowHeight="15.75"/>
  <cols>
    <col min="1" max="1" width="38.28515625" style="1" customWidth="1"/>
    <col min="2" max="2" width="14.28515625" style="1" customWidth="1"/>
    <col min="3" max="3" width="14.85546875" style="1" customWidth="1"/>
    <col min="4" max="4" width="29" style="1" customWidth="1"/>
    <col min="5" max="5" width="9.5703125" style="1" bestFit="1" customWidth="1"/>
    <col min="6" max="16384" width="8.85546875" style="1"/>
  </cols>
  <sheetData>
    <row r="1" spans="1:3" ht="157.5" customHeight="1"/>
    <row r="2" spans="1:3" ht="21">
      <c r="A2" s="59" t="s">
        <v>0</v>
      </c>
      <c r="B2" s="59"/>
      <c r="C2" s="59"/>
    </row>
    <row r="3" spans="1:3" ht="21">
      <c r="A3" s="59" t="s">
        <v>52</v>
      </c>
      <c r="B3" s="59"/>
      <c r="C3" s="59"/>
    </row>
    <row r="4" spans="1:3">
      <c r="A4" s="2"/>
    </row>
    <row r="5" spans="1:3">
      <c r="A5" s="24" t="s">
        <v>4</v>
      </c>
      <c r="B5" s="25">
        <f>'6'!B23</f>
        <v>30240.749999999971</v>
      </c>
      <c r="C5" s="19"/>
    </row>
    <row r="6" spans="1:3">
      <c r="A6" s="26" t="s">
        <v>1</v>
      </c>
      <c r="B6" s="26" t="s">
        <v>2</v>
      </c>
      <c r="C6" s="26" t="s">
        <v>3</v>
      </c>
    </row>
    <row r="7" spans="1:3">
      <c r="A7" s="6" t="s">
        <v>10</v>
      </c>
      <c r="B7" s="7">
        <v>50591.83</v>
      </c>
      <c r="C7" s="5"/>
    </row>
    <row r="8" spans="1:3">
      <c r="A8" s="6" t="s">
        <v>11</v>
      </c>
      <c r="B8" s="7"/>
      <c r="C8" s="5"/>
    </row>
    <row r="9" spans="1:3">
      <c r="A9" s="6" t="s">
        <v>12</v>
      </c>
      <c r="B9" s="7"/>
      <c r="C9" s="5"/>
    </row>
    <row r="10" spans="1:3">
      <c r="A10" s="6" t="s">
        <v>21</v>
      </c>
      <c r="B10" s="7">
        <v>500</v>
      </c>
      <c r="C10" s="5"/>
    </row>
    <row r="11" spans="1:3">
      <c r="A11" s="6" t="s">
        <v>22</v>
      </c>
      <c r="B11" s="7">
        <v>600</v>
      </c>
      <c r="C11" s="5"/>
    </row>
    <row r="12" spans="1:3">
      <c r="A12" s="4" t="s">
        <v>5</v>
      </c>
      <c r="B12" s="5"/>
      <c r="C12" s="9">
        <v>761.25</v>
      </c>
    </row>
    <row r="13" spans="1:3" ht="31.5">
      <c r="A13" s="6" t="s">
        <v>9</v>
      </c>
      <c r="B13" s="5"/>
      <c r="C13" s="9">
        <v>1808</v>
      </c>
    </row>
    <row r="14" spans="1:3" ht="31.5">
      <c r="A14" s="6" t="s">
        <v>16</v>
      </c>
      <c r="B14" s="5"/>
      <c r="C14" s="17">
        <v>8450</v>
      </c>
    </row>
    <row r="15" spans="1:3" ht="31.5">
      <c r="A15" s="6" t="s">
        <v>18</v>
      </c>
      <c r="B15" s="5"/>
      <c r="C15" s="9">
        <v>4516.5</v>
      </c>
    </row>
    <row r="16" spans="1:3">
      <c r="A16" s="6" t="s">
        <v>13</v>
      </c>
      <c r="B16" s="5"/>
      <c r="C16" s="9">
        <v>13050.7</v>
      </c>
    </row>
    <row r="17" spans="1:5">
      <c r="A17" s="6" t="s">
        <v>14</v>
      </c>
      <c r="B17" s="4"/>
      <c r="C17" s="8">
        <v>5183.6000000000004</v>
      </c>
    </row>
    <row r="18" spans="1:5">
      <c r="A18" s="6" t="s">
        <v>15</v>
      </c>
      <c r="B18" s="4"/>
      <c r="C18" s="8">
        <v>6001.8</v>
      </c>
    </row>
    <row r="19" spans="1:5">
      <c r="A19" s="4" t="s">
        <v>6</v>
      </c>
      <c r="B19" s="4"/>
      <c r="C19" s="8">
        <v>10841.72</v>
      </c>
    </row>
    <row r="20" spans="1:5">
      <c r="A20" s="6" t="s">
        <v>19</v>
      </c>
      <c r="B20" s="4"/>
      <c r="C20" s="8">
        <v>10000</v>
      </c>
    </row>
    <row r="21" spans="1:5">
      <c r="A21" s="6" t="s">
        <v>53</v>
      </c>
      <c r="B21" s="4"/>
      <c r="C21" s="8">
        <v>17500</v>
      </c>
    </row>
    <row r="22" spans="1:5">
      <c r="A22" s="4" t="s">
        <v>17</v>
      </c>
      <c r="B22" s="4"/>
      <c r="C22" s="32">
        <v>1449.3</v>
      </c>
    </row>
    <row r="23" spans="1:5">
      <c r="A23" s="24" t="s">
        <v>7</v>
      </c>
      <c r="B23" s="27">
        <f>SUM(B7:B19)</f>
        <v>51691.83</v>
      </c>
      <c r="C23" s="28">
        <f>SUM(C12:C22)</f>
        <v>79562.87000000001</v>
      </c>
      <c r="E23" s="11"/>
    </row>
    <row r="24" spans="1:5">
      <c r="A24" s="24" t="s">
        <v>4</v>
      </c>
      <c r="B24" s="27">
        <f>B5+B23-C23</f>
        <v>2369.7099999999627</v>
      </c>
      <c r="C24" s="29"/>
      <c r="D24" s="11"/>
    </row>
    <row r="25" spans="1:5">
      <c r="A25" s="13"/>
      <c r="B25" s="14"/>
      <c r="C25" s="29"/>
      <c r="D25" s="11"/>
    </row>
    <row r="26" spans="1:5">
      <c r="A26" s="20"/>
      <c r="B26" s="20"/>
      <c r="C26" s="19"/>
    </row>
    <row r="27" spans="1:5" ht="26.25">
      <c r="A27" s="30" t="s">
        <v>20</v>
      </c>
      <c r="B27" s="40"/>
      <c r="C27" s="19"/>
    </row>
    <row r="28" spans="1:5">
      <c r="A28" s="45" t="s">
        <v>54</v>
      </c>
      <c r="B28" s="43">
        <v>1449.3</v>
      </c>
      <c r="C28" s="19"/>
    </row>
    <row r="29" spans="1:5">
      <c r="A29" s="39" t="s">
        <v>7</v>
      </c>
      <c r="B29" s="41">
        <f>SUM(B28:B28)</f>
        <v>1449.3</v>
      </c>
      <c r="C29" s="3"/>
    </row>
    <row r="30" spans="1:5">
      <c r="C30" s="3"/>
    </row>
    <row r="31" spans="1:5">
      <c r="A31" s="1" t="s">
        <v>65</v>
      </c>
      <c r="C31" s="3"/>
    </row>
    <row r="32" spans="1:5">
      <c r="C32" s="3"/>
    </row>
    <row r="33" spans="1:3">
      <c r="A33" s="1" t="s">
        <v>55</v>
      </c>
      <c r="C33" s="3"/>
    </row>
  </sheetData>
  <mergeCells count="2">
    <mergeCell ref="A2:C2"/>
    <mergeCell ref="A3:C3"/>
  </mergeCells>
  <pageMargins left="0.25" right="0.25" top="0.75" bottom="0.75" header="0.3" footer="0.3"/>
  <pageSetup paperSize="9" scale="99" orientation="portrait" horizontalDpi="180" verticalDpi="180" r:id="rId1"/>
  <legacyDrawing r:id="rId2"/>
  <oleObjects>
    <oleObject progId="Word.Document.12" shapeId="17409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1:E32"/>
  <sheetViews>
    <sheetView topLeftCell="A19" workbookViewId="0">
      <selection activeCell="A26" sqref="A26:B28"/>
    </sheetView>
  </sheetViews>
  <sheetFormatPr defaultColWidth="8.85546875" defaultRowHeight="15.75"/>
  <cols>
    <col min="1" max="1" width="38.28515625" style="1" customWidth="1"/>
    <col min="2" max="2" width="14.28515625" style="1" customWidth="1"/>
    <col min="3" max="3" width="14.85546875" style="1" customWidth="1"/>
    <col min="4" max="4" width="29" style="1" customWidth="1"/>
    <col min="5" max="5" width="9.5703125" style="1" bestFit="1" customWidth="1"/>
    <col min="6" max="16384" width="8.85546875" style="1"/>
  </cols>
  <sheetData>
    <row r="1" spans="1:3" ht="157.5" customHeight="1"/>
    <row r="2" spans="1:3" ht="21">
      <c r="A2" s="59" t="s">
        <v>0</v>
      </c>
      <c r="B2" s="59"/>
      <c r="C2" s="59"/>
    </row>
    <row r="3" spans="1:3" ht="21">
      <c r="A3" s="59" t="s">
        <v>56</v>
      </c>
      <c r="B3" s="59"/>
      <c r="C3" s="59"/>
    </row>
    <row r="4" spans="1:3">
      <c r="A4" s="2"/>
    </row>
    <row r="5" spans="1:3">
      <c r="A5" s="24" t="s">
        <v>4</v>
      </c>
      <c r="B5" s="25">
        <f>'7'!B24</f>
        <v>2369.7099999999627</v>
      </c>
      <c r="C5" s="19"/>
    </row>
    <row r="6" spans="1:3">
      <c r="A6" s="26" t="s">
        <v>1</v>
      </c>
      <c r="B6" s="26" t="s">
        <v>2</v>
      </c>
      <c r="C6" s="26" t="s">
        <v>3</v>
      </c>
    </row>
    <row r="7" spans="1:3">
      <c r="A7" s="6" t="s">
        <v>10</v>
      </c>
      <c r="B7" s="7">
        <v>66909.600000000006</v>
      </c>
      <c r="C7" s="5"/>
    </row>
    <row r="8" spans="1:3">
      <c r="A8" s="6" t="s">
        <v>11</v>
      </c>
      <c r="B8" s="7"/>
      <c r="C8" s="5"/>
    </row>
    <row r="9" spans="1:3">
      <c r="A9" s="6" t="s">
        <v>12</v>
      </c>
      <c r="B9" s="7"/>
      <c r="C9" s="5"/>
    </row>
    <row r="10" spans="1:3">
      <c r="A10" s="6" t="s">
        <v>21</v>
      </c>
      <c r="B10" s="7"/>
      <c r="C10" s="5"/>
    </row>
    <row r="11" spans="1:3">
      <c r="A11" s="6" t="s">
        <v>22</v>
      </c>
      <c r="B11" s="7">
        <v>600</v>
      </c>
      <c r="C11" s="5"/>
    </row>
    <row r="12" spans="1:3">
      <c r="A12" s="4" t="s">
        <v>5</v>
      </c>
      <c r="B12" s="5"/>
      <c r="C12" s="9">
        <v>811.88</v>
      </c>
    </row>
    <row r="13" spans="1:3" ht="31.5">
      <c r="A13" s="6" t="s">
        <v>9</v>
      </c>
      <c r="B13" s="5"/>
      <c r="C13" s="9">
        <v>1808</v>
      </c>
    </row>
    <row r="14" spans="1:3" ht="31.5">
      <c r="A14" s="6" t="s">
        <v>16</v>
      </c>
      <c r="B14" s="5"/>
      <c r="C14" s="17">
        <v>4475</v>
      </c>
    </row>
    <row r="15" spans="1:3" ht="31.5">
      <c r="A15" s="6" t="s">
        <v>18</v>
      </c>
      <c r="B15" s="5"/>
      <c r="C15" s="9">
        <v>16278.6</v>
      </c>
    </row>
    <row r="16" spans="1:3">
      <c r="A16" s="6" t="s">
        <v>13</v>
      </c>
      <c r="B16" s="5"/>
      <c r="C16" s="9">
        <v>13050.7</v>
      </c>
    </row>
    <row r="17" spans="1:5">
      <c r="A17" s="6" t="s">
        <v>14</v>
      </c>
      <c r="B17" s="4"/>
      <c r="C17" s="8">
        <v>5183.6000000000004</v>
      </c>
    </row>
    <row r="18" spans="1:5">
      <c r="A18" s="6" t="s">
        <v>15</v>
      </c>
      <c r="B18" s="4"/>
      <c r="C18" s="8">
        <v>6000.8</v>
      </c>
    </row>
    <row r="19" spans="1:5">
      <c r="A19" s="4" t="s">
        <v>6</v>
      </c>
      <c r="B19" s="4"/>
      <c r="C19" s="8">
        <v>10556.91</v>
      </c>
    </row>
    <row r="20" spans="1:5">
      <c r="A20" s="6" t="s">
        <v>19</v>
      </c>
      <c r="B20" s="4"/>
      <c r="C20" s="8"/>
    </row>
    <row r="21" spans="1:5">
      <c r="A21" s="4" t="s">
        <v>17</v>
      </c>
      <c r="B21" s="4"/>
      <c r="C21" s="32">
        <v>699.3</v>
      </c>
    </row>
    <row r="22" spans="1:5">
      <c r="A22" s="24" t="s">
        <v>7</v>
      </c>
      <c r="B22" s="27">
        <f>SUM(B7:B19)</f>
        <v>67509.600000000006</v>
      </c>
      <c r="C22" s="28">
        <f>SUM(C12:C21)</f>
        <v>58864.790000000008</v>
      </c>
      <c r="E22" s="11"/>
    </row>
    <row r="23" spans="1:5">
      <c r="A23" s="24" t="s">
        <v>4</v>
      </c>
      <c r="B23" s="27">
        <f>B5+B22-C22</f>
        <v>11014.51999999996</v>
      </c>
      <c r="C23" s="29"/>
      <c r="D23" s="11"/>
    </row>
    <row r="24" spans="1:5">
      <c r="A24" s="13"/>
      <c r="B24" s="14"/>
      <c r="C24" s="29"/>
      <c r="D24" s="11"/>
    </row>
    <row r="25" spans="1:5">
      <c r="A25" s="20"/>
      <c r="B25" s="20"/>
      <c r="C25" s="19"/>
    </row>
    <row r="26" spans="1:5" ht="26.25">
      <c r="A26" s="30" t="s">
        <v>20</v>
      </c>
      <c r="B26" s="40"/>
      <c r="C26" s="19"/>
    </row>
    <row r="27" spans="1:5">
      <c r="A27" s="45" t="s">
        <v>57</v>
      </c>
      <c r="B27" s="43">
        <v>699.3</v>
      </c>
      <c r="C27" s="19"/>
    </row>
    <row r="28" spans="1:5">
      <c r="A28" s="39" t="s">
        <v>7</v>
      </c>
      <c r="B28" s="41">
        <f>SUM(B27:B27)</f>
        <v>699.3</v>
      </c>
      <c r="C28" s="3"/>
    </row>
    <row r="29" spans="1:5">
      <c r="C29" s="3"/>
    </row>
    <row r="30" spans="1:5">
      <c r="A30" s="1" t="s">
        <v>66</v>
      </c>
      <c r="C30" s="3"/>
    </row>
    <row r="31" spans="1:5">
      <c r="C31" s="3"/>
    </row>
    <row r="32" spans="1:5">
      <c r="A32" s="1" t="s">
        <v>58</v>
      </c>
      <c r="C32" s="3"/>
    </row>
  </sheetData>
  <mergeCells count="2">
    <mergeCell ref="A2:C2"/>
    <mergeCell ref="A3:C3"/>
  </mergeCells>
  <pageMargins left="0.25" right="0.25" top="0.75" bottom="0.75" header="0.3" footer="0.3"/>
  <pageSetup paperSize="9" scale="99" orientation="portrait" horizontalDpi="180" verticalDpi="180" r:id="rId1"/>
  <legacyDrawing r:id="rId2"/>
  <oleObjects>
    <oleObject progId="Word.Document.12" shapeId="18433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13</vt:i4>
      </vt:variant>
    </vt:vector>
  </HeadingPairs>
  <TitlesOfParts>
    <vt:vector size="26" baseType="lpstr">
      <vt:lpstr>год 2016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'1'!Область_печати</vt:lpstr>
      <vt:lpstr>'10'!Область_печати</vt:lpstr>
      <vt:lpstr>'11'!Область_печати</vt:lpstr>
      <vt:lpstr>'12'!Область_печати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  <vt:lpstr>'9'!Область_печати</vt:lpstr>
      <vt:lpstr>'год 2016'!Область_печати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2017-01-24T07:44:22Z</dcterms:modified>
</cp:coreProperties>
</file>