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6" i="1"/>
  <c r="F50"/>
  <c r="A28"/>
  <c r="E25"/>
  <c r="E56" s="1"/>
  <c r="D25"/>
  <c r="D56" s="1"/>
  <c r="J19"/>
  <c r="I19"/>
  <c r="H19"/>
  <c r="G19"/>
  <c r="E19"/>
  <c r="D19"/>
  <c r="C19"/>
  <c r="B19"/>
  <c r="K18"/>
  <c r="F18"/>
  <c r="K17"/>
  <c r="F17"/>
  <c r="K16"/>
  <c r="F16"/>
  <c r="K15"/>
  <c r="C53" s="1"/>
  <c r="F53" s="1"/>
  <c r="F15"/>
  <c r="K14"/>
  <c r="F14"/>
  <c r="K13"/>
  <c r="C52" s="1"/>
  <c r="F52" s="1"/>
  <c r="F13"/>
  <c r="K12"/>
  <c r="C26" s="1"/>
  <c r="F12"/>
  <c r="K11"/>
  <c r="C54" s="1"/>
  <c r="F54" s="1"/>
  <c r="F11"/>
  <c r="K10"/>
  <c r="F10"/>
  <c r="K9"/>
  <c r="C25" s="1"/>
  <c r="F9"/>
  <c r="F19" s="1"/>
  <c r="C56" l="1"/>
  <c r="F25"/>
  <c r="F56"/>
  <c r="K19"/>
</calcChain>
</file>

<file path=xl/sharedStrings.xml><?xml version="1.0" encoding="utf-8"?>
<sst xmlns="http://schemas.openxmlformats.org/spreadsheetml/2006/main" count="67" uniqueCount="60">
  <si>
    <r>
      <t>Акт выполненных работ по содержанию и ремонту общего имущества многоквартирного дома по адресу</t>
    </r>
    <r>
      <rPr>
        <sz val="10"/>
        <color indexed="8"/>
        <rFont val="Arial"/>
        <family val="2"/>
        <charset val="204"/>
      </rPr>
      <t xml:space="preserve"> ул.Кутузова 5</t>
    </r>
  </si>
  <si>
    <t>Общая площадь ,м2</t>
  </si>
  <si>
    <t>ДОХОДЫ ДОМА ЗА ПЕРИОД С 01.07.2015г. ПО 31.12.2015г.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</si>
  <si>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</si>
  <si>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</si>
  <si>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</si>
  <si>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</si>
  <si>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</si>
  <si>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</si>
  <si>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</si>
  <si>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</si>
  <si>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</si>
  <si>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</si>
  <si>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</si>
  <si>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Повышающий коэф.по электроэнергии</t>
  </si>
  <si>
    <t>Х/водоснабжение и водоотведение</t>
  </si>
  <si>
    <t>Повышающий коэф. по хвс</t>
  </si>
  <si>
    <t>Гор/водоснабжение и отопление</t>
  </si>
  <si>
    <t>Повышающий коэф. по гвс</t>
  </si>
  <si>
    <t>Размещение оборудования</t>
  </si>
  <si>
    <t>Вторсырье</t>
  </si>
  <si>
    <t>Итого</t>
  </si>
  <si>
    <t>Остаток денежных средств на счете дома на 01.01.2016г.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</si>
  <si>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</si>
  <si>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</si>
  <si>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</si>
  <si>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</si>
  <si>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</si>
  <si>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</si>
  <si>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Поступление средств от оплаты повышающего коэффициента</t>
  </si>
  <si>
    <t>Общехозяйственные расходы и материалы</t>
  </si>
  <si>
    <t>Охрана общественного порядка</t>
  </si>
  <si>
    <t>Вывоз КГО</t>
  </si>
  <si>
    <t>Сброс снега и сосулек</t>
  </si>
  <si>
    <t>Ремонт крыши</t>
  </si>
  <si>
    <t>Ремонт подъезда 4,6</t>
  </si>
  <si>
    <t>Тамбурная дверь п 4,6</t>
  </si>
  <si>
    <t>Юридические услуги</t>
  </si>
  <si>
    <t>Ремонт водостоков</t>
  </si>
  <si>
    <t>Земля</t>
  </si>
  <si>
    <t>Песок в песочницы</t>
  </si>
  <si>
    <t>Услуги погрузчика-экскаватора</t>
  </si>
  <si>
    <t>Услуги связи</t>
  </si>
  <si>
    <t>Мат для содержания конструктивов</t>
  </si>
  <si>
    <t>Материалы для сантехработ</t>
  </si>
  <si>
    <t>Материалы для электрооборудования</t>
  </si>
  <si>
    <t>Материалы для сануборки</t>
  </si>
  <si>
    <t>Траснпортные расходы</t>
  </si>
  <si>
    <t>Услуги ГЦРКП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</si>
  <si>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</si>
  <si>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</si>
  <si>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</si>
  <si>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</si>
  <si>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</si>
  <si>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</si>
  <si>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</si>
  <si>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</si>
  <si>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</si>
  <si>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>Директор   ООО «УК «Проспект»                                                        Зенин А. А.</t>
  </si>
  <si>
    <t>Перерасчет ОДН 2013,2014,2015г.г.</t>
  </si>
</sst>
</file>

<file path=xl/styles.xml><?xml version="1.0" encoding="utf-8"?>
<styleSheet xmlns="http://schemas.openxmlformats.org/spreadsheetml/2006/main">
  <numFmts count="2">
    <numFmt numFmtId="164" formatCode="#,##0.00\ _р_.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color indexed="8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9" fontId="0" fillId="0" borderId="0" xfId="0" applyNumberFormat="1" applyBorder="1"/>
    <xf numFmtId="0" fontId="5" fillId="0" borderId="0" xfId="0" applyFont="1" applyAlignment="1">
      <alignment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left" vertical="top"/>
    </xf>
    <xf numFmtId="164" fontId="3" fillId="0" borderId="10" xfId="0" applyNumberFormat="1" applyFont="1" applyFill="1" applyBorder="1" applyAlignment="1" applyProtection="1">
      <alignment horizontal="center" vertical="top"/>
    </xf>
    <xf numFmtId="164" fontId="3" fillId="0" borderId="11" xfId="0" applyNumberFormat="1" applyFont="1" applyFill="1" applyBorder="1" applyAlignment="1" applyProtection="1">
      <alignment horizontal="center" vertical="top"/>
    </xf>
    <xf numFmtId="164" fontId="3" fillId="0" borderId="12" xfId="0" applyNumberFormat="1" applyFont="1" applyFill="1" applyBorder="1" applyAlignment="1" applyProtection="1">
      <alignment horizontal="center" vertical="top"/>
    </xf>
    <xf numFmtId="164" fontId="3" fillId="0" borderId="13" xfId="0" applyNumberFormat="1" applyFont="1" applyFill="1" applyBorder="1" applyAlignment="1" applyProtection="1">
      <alignment horizontal="center" vertical="top"/>
    </xf>
    <xf numFmtId="164" fontId="3" fillId="0" borderId="14" xfId="0" applyNumberFormat="1" applyFont="1" applyFill="1" applyBorder="1" applyAlignment="1" applyProtection="1">
      <alignment horizontal="center" vertical="top"/>
    </xf>
    <xf numFmtId="164" fontId="3" fillId="0" borderId="15" xfId="0" applyNumberFormat="1" applyFont="1" applyFill="1" applyBorder="1" applyAlignment="1" applyProtection="1">
      <alignment horizontal="center" vertical="top"/>
    </xf>
    <xf numFmtId="0" fontId="3" fillId="0" borderId="16" xfId="0" applyFont="1" applyBorder="1" applyAlignment="1">
      <alignment horizontal="left" vertical="top"/>
    </xf>
    <xf numFmtId="164" fontId="3" fillId="0" borderId="17" xfId="0" applyNumberFormat="1" applyFont="1" applyFill="1" applyBorder="1" applyAlignment="1" applyProtection="1">
      <alignment horizontal="center" vertical="top"/>
    </xf>
    <xf numFmtId="164" fontId="3" fillId="0" borderId="18" xfId="0" applyNumberFormat="1" applyFont="1" applyFill="1" applyBorder="1" applyAlignment="1" applyProtection="1">
      <alignment horizontal="center" vertical="top"/>
    </xf>
    <xf numFmtId="0" fontId="3" fillId="0" borderId="16" xfId="0" applyNumberFormat="1" applyFont="1" applyFill="1" applyBorder="1" applyAlignment="1" applyProtection="1">
      <alignment horizontal="left" vertical="top"/>
    </xf>
    <xf numFmtId="0" fontId="3" fillId="2" borderId="19" xfId="0" applyFont="1" applyFill="1" applyBorder="1" applyAlignment="1">
      <alignment horizontal="left" vertical="top"/>
    </xf>
    <xf numFmtId="164" fontId="3" fillId="0" borderId="20" xfId="0" applyNumberFormat="1" applyFont="1" applyFill="1" applyBorder="1" applyAlignment="1" applyProtection="1">
      <alignment horizontal="center" vertical="top"/>
    </xf>
    <xf numFmtId="164" fontId="3" fillId="0" borderId="6" xfId="0" applyNumberFormat="1" applyFont="1" applyFill="1" applyBorder="1" applyAlignment="1" applyProtection="1">
      <alignment horizontal="center" vertical="top"/>
    </xf>
    <xf numFmtId="164" fontId="3" fillId="0" borderId="7" xfId="0" applyNumberFormat="1" applyFont="1" applyFill="1" applyBorder="1" applyAlignment="1" applyProtection="1">
      <alignment horizontal="center" vertical="top"/>
    </xf>
    <xf numFmtId="164" fontId="3" fillId="0" borderId="8" xfId="0" applyNumberFormat="1" applyFont="1" applyFill="1" applyBorder="1" applyAlignment="1" applyProtection="1">
      <alignment horizontal="center" vertical="top"/>
    </xf>
    <xf numFmtId="0" fontId="8" fillId="0" borderId="21" xfId="0" applyNumberFormat="1" applyFont="1" applyFill="1" applyBorder="1" applyAlignment="1" applyProtection="1">
      <alignment horizontal="left" vertical="top"/>
    </xf>
    <xf numFmtId="164" fontId="6" fillId="0" borderId="22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2" borderId="0" xfId="0" applyFont="1" applyFill="1" applyAlignment="1">
      <alignment vertical="top"/>
    </xf>
    <xf numFmtId="0" fontId="3" fillId="0" borderId="14" xfId="0" applyNumberFormat="1" applyFont="1" applyFill="1" applyBorder="1" applyAlignment="1" applyProtection="1">
      <alignment horizontal="left" vertical="top" indent="5"/>
    </xf>
    <xf numFmtId="0" fontId="3" fillId="0" borderId="14" xfId="0" applyNumberFormat="1" applyFont="1" applyFill="1" applyBorder="1" applyAlignment="1" applyProtection="1">
      <alignment horizontal="center" vertical="top" wrapText="1"/>
    </xf>
    <xf numFmtId="0" fontId="3" fillId="0" borderId="14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left" vertical="top" wrapText="1"/>
    </xf>
    <xf numFmtId="164" fontId="3" fillId="3" borderId="14" xfId="0" applyNumberFormat="1" applyFont="1" applyFill="1" applyBorder="1" applyAlignment="1" applyProtection="1">
      <alignment horizontal="center" vertical="top"/>
    </xf>
    <xf numFmtId="164" fontId="6" fillId="0" borderId="14" xfId="0" applyNumberFormat="1" applyFont="1" applyFill="1" applyBorder="1" applyAlignment="1" applyProtection="1">
      <alignment horizontal="center" vertical="top"/>
    </xf>
    <xf numFmtId="0" fontId="6" fillId="2" borderId="14" xfId="0" applyFont="1" applyFill="1" applyBorder="1" applyAlignment="1">
      <alignment horizontal="left" vertical="top" wrapText="1"/>
    </xf>
    <xf numFmtId="0" fontId="10" fillId="3" borderId="14" xfId="0" applyNumberFormat="1" applyFont="1" applyFill="1" applyBorder="1" applyAlignment="1" applyProtection="1">
      <alignment horizontal="left" vertical="top" wrapText="1"/>
    </xf>
    <xf numFmtId="164" fontId="10" fillId="3" borderId="14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10" fillId="2" borderId="14" xfId="0" applyFont="1" applyFill="1" applyBorder="1" applyAlignment="1">
      <alignment horizontal="left" vertical="top" wrapText="1"/>
    </xf>
    <xf numFmtId="0" fontId="10" fillId="3" borderId="14" xfId="0" applyNumberFormat="1" applyFont="1" applyFill="1" applyBorder="1" applyAlignment="1" applyProtection="1">
      <alignment horizontal="left" vertical="top"/>
    </xf>
    <xf numFmtId="0" fontId="3" fillId="4" borderId="14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4" fontId="3" fillId="4" borderId="23" xfId="0" applyNumberFormat="1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3" fillId="3" borderId="14" xfId="0" applyNumberFormat="1" applyFont="1" applyFill="1" applyBorder="1" applyAlignment="1" applyProtection="1">
      <alignment horizontal="left" vertical="top"/>
    </xf>
    <xf numFmtId="0" fontId="3" fillId="3" borderId="14" xfId="0" applyNumberFormat="1" applyFont="1" applyFill="1" applyBorder="1" applyAlignment="1" applyProtection="1">
      <alignment horizontal="left" vertical="top" wrapText="1"/>
    </xf>
    <xf numFmtId="164" fontId="6" fillId="3" borderId="14" xfId="0" applyNumberFormat="1" applyFont="1" applyFill="1" applyBorder="1" applyAlignment="1" applyProtection="1">
      <alignment horizontal="center" vertical="top"/>
    </xf>
    <xf numFmtId="0" fontId="6" fillId="3" borderId="14" xfId="0" applyNumberFormat="1" applyFont="1" applyFill="1" applyBorder="1" applyAlignment="1" applyProtection="1">
      <alignment horizontal="left" vertical="top" wrapText="1"/>
    </xf>
    <xf numFmtId="0" fontId="6" fillId="3" borderId="14" xfId="0" applyNumberFormat="1" applyFont="1" applyFill="1" applyBorder="1" applyAlignment="1" applyProtection="1">
      <alignment horizontal="left" vertical="top"/>
    </xf>
    <xf numFmtId="0" fontId="3" fillId="3" borderId="0" xfId="0" applyNumberFormat="1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0" fillId="0" borderId="0" xfId="0" applyFill="1" applyBorder="1"/>
    <xf numFmtId="0" fontId="11" fillId="0" borderId="0" xfId="0" applyFont="1" applyBorder="1" applyAlignment="1">
      <alignment horizontal="center" wrapText="1"/>
    </xf>
    <xf numFmtId="0" fontId="12" fillId="3" borderId="0" xfId="0" applyFont="1" applyFill="1" applyBorder="1"/>
    <xf numFmtId="2" fontId="12" fillId="3" borderId="0" xfId="0" applyNumberFormat="1" applyFont="1" applyFill="1" applyBorder="1"/>
    <xf numFmtId="9" fontId="0" fillId="0" borderId="0" xfId="0" applyNumberFormat="1"/>
    <xf numFmtId="0" fontId="11" fillId="0" borderId="0" xfId="0" applyFont="1"/>
    <xf numFmtId="0" fontId="13" fillId="0" borderId="0" xfId="0" applyFont="1" applyBorder="1" applyAlignment="1">
      <alignment horizontal="center" wrapText="1"/>
    </xf>
    <xf numFmtId="165" fontId="12" fillId="3" borderId="0" xfId="0" applyNumberFormat="1" applyFont="1" applyFill="1" applyBorder="1"/>
    <xf numFmtId="165" fontId="0" fillId="3" borderId="0" xfId="0" applyNumberFormat="1" applyFill="1" applyBorder="1"/>
    <xf numFmtId="2" fontId="0" fillId="3" borderId="0" xfId="0" applyNumberFormat="1" applyFill="1" applyBorder="1"/>
    <xf numFmtId="0" fontId="7" fillId="0" borderId="0" xfId="0" applyFont="1" applyFill="1" applyBorder="1"/>
    <xf numFmtId="0" fontId="0" fillId="3" borderId="0" xfId="0" applyFill="1" applyBorder="1"/>
    <xf numFmtId="0" fontId="0" fillId="0" borderId="0" xfId="0" applyBorder="1" applyAlignment="1">
      <alignment horizontal="center" wrapText="1"/>
    </xf>
    <xf numFmtId="2" fontId="0" fillId="0" borderId="0" xfId="0" applyNumberFormat="1" applyBorder="1"/>
    <xf numFmtId="2" fontId="12" fillId="0" borderId="0" xfId="0" applyNumberFormat="1" applyFont="1" applyBorder="1"/>
    <xf numFmtId="0" fontId="14" fillId="0" borderId="0" xfId="0" applyFont="1" applyBorder="1"/>
    <xf numFmtId="2" fontId="14" fillId="0" borderId="0" xfId="0" applyNumberFormat="1" applyFont="1" applyBorder="1"/>
    <xf numFmtId="0" fontId="3" fillId="0" borderId="1" xfId="0" applyNumberFormat="1" applyFont="1" applyFill="1" applyBorder="1" applyAlignment="1" applyProtection="1">
      <alignment horizontal="left" vertical="top" indent="8"/>
    </xf>
    <xf numFmtId="0" fontId="3" fillId="0" borderId="5" xfId="0" applyNumberFormat="1" applyFont="1" applyFill="1" applyBorder="1" applyAlignment="1" applyProtection="1">
      <alignment horizontal="left" vertical="top" indent="8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workbookViewId="0">
      <selection activeCell="C60" sqref="C60"/>
    </sheetView>
  </sheetViews>
  <sheetFormatPr defaultRowHeight="15"/>
  <cols>
    <col min="1" max="1" width="35.28515625" customWidth="1"/>
    <col min="2" max="3" width="13.85546875" customWidth="1"/>
    <col min="4" max="4" width="12.140625" customWidth="1"/>
    <col min="5" max="5" width="10.42578125" customWidth="1"/>
    <col min="6" max="6" width="12.7109375" customWidth="1"/>
    <col min="7" max="7" width="14.5703125" customWidth="1"/>
    <col min="11" max="11" width="15.85546875" customWidth="1"/>
  </cols>
  <sheetData>
    <row r="1" spans="1:1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5">
      <c r="A2" s="1" t="s">
        <v>0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3"/>
      <c r="N2" s="3"/>
      <c r="O2" s="3"/>
    </row>
    <row r="3" spans="1:15">
      <c r="A3" s="4" t="s">
        <v>1</v>
      </c>
      <c r="B3" s="4">
        <v>6484.6</v>
      </c>
      <c r="C3" s="4"/>
      <c r="D3" s="4"/>
      <c r="E3" s="4"/>
      <c r="F3" s="5"/>
      <c r="G3" s="4"/>
      <c r="H3" s="4"/>
      <c r="I3" s="4"/>
      <c r="J3" s="4"/>
      <c r="K3" s="4"/>
      <c r="L3" s="6"/>
      <c r="M3" s="3"/>
      <c r="N3" s="3"/>
      <c r="O3" s="3"/>
    </row>
    <row r="4" spans="1:15">
      <c r="A4" s="4"/>
      <c r="B4" s="4"/>
      <c r="C4" s="4"/>
      <c r="D4" s="4"/>
      <c r="E4" s="4"/>
      <c r="F4" s="5"/>
      <c r="G4" s="4"/>
      <c r="H4" s="4"/>
      <c r="I4" s="4"/>
      <c r="J4" s="4"/>
      <c r="K4" s="4"/>
      <c r="L4" s="6"/>
      <c r="M4" s="7"/>
      <c r="N4" s="3"/>
      <c r="O4" s="3"/>
    </row>
    <row r="5" spans="1:15">
      <c r="A5" s="8" t="s">
        <v>2</v>
      </c>
      <c r="B5" s="4"/>
      <c r="C5" s="4"/>
      <c r="D5" s="4"/>
      <c r="E5" s="4"/>
      <c r="F5" s="5"/>
      <c r="G5" s="4"/>
      <c r="H5" s="4"/>
      <c r="I5" s="4"/>
      <c r="J5" s="4"/>
      <c r="K5" s="4"/>
      <c r="L5" s="6"/>
      <c r="M5" s="7"/>
      <c r="N5" s="3"/>
      <c r="O5" s="3"/>
    </row>
    <row r="6" spans="1:15" ht="15.75" thickBot="1">
      <c r="A6" s="4"/>
      <c r="B6" s="4"/>
      <c r="C6" s="4"/>
      <c r="D6" s="4"/>
      <c r="E6" s="4"/>
      <c r="F6" s="5"/>
      <c r="G6" s="4"/>
      <c r="H6" s="4"/>
      <c r="I6" s="4"/>
      <c r="J6" s="4"/>
      <c r="K6" s="4"/>
      <c r="L6" s="6"/>
      <c r="M6" s="7"/>
      <c r="N6" s="7"/>
      <c r="O6" s="3"/>
    </row>
    <row r="7" spans="1:15">
      <c r="A7" s="76" t="s">
        <v>3</v>
      </c>
      <c r="B7" s="78" t="s">
        <v>4</v>
      </c>
      <c r="C7" s="79"/>
      <c r="D7" s="79"/>
      <c r="E7" s="80"/>
      <c r="F7" s="81"/>
      <c r="G7" s="78" t="s">
        <v>5</v>
      </c>
      <c r="H7" s="79"/>
      <c r="I7" s="79"/>
      <c r="J7" s="79"/>
      <c r="K7" s="82"/>
      <c r="L7" s="6"/>
      <c r="M7" s="7"/>
      <c r="N7" s="3"/>
      <c r="O7" s="3"/>
    </row>
    <row r="8" spans="1:15" ht="26.25" thickBot="1">
      <c r="A8" s="77"/>
      <c r="B8" s="9" t="s">
        <v>6</v>
      </c>
      <c r="C8" s="10" t="s">
        <v>7</v>
      </c>
      <c r="D8" s="11" t="s">
        <v>8</v>
      </c>
      <c r="E8" s="10" t="s">
        <v>9</v>
      </c>
      <c r="F8" s="12" t="s">
        <v>10</v>
      </c>
      <c r="G8" s="9" t="s">
        <v>6</v>
      </c>
      <c r="H8" s="10" t="s">
        <v>7</v>
      </c>
      <c r="I8" s="11" t="s">
        <v>8</v>
      </c>
      <c r="J8" s="10" t="s">
        <v>9</v>
      </c>
      <c r="K8" s="12" t="s">
        <v>10</v>
      </c>
      <c r="L8" s="6"/>
      <c r="M8" s="7"/>
      <c r="N8" s="3"/>
      <c r="O8" s="3"/>
    </row>
    <row r="9" spans="1:15">
      <c r="A9" s="13" t="s">
        <v>11</v>
      </c>
      <c r="B9" s="14">
        <v>1398378.52</v>
      </c>
      <c r="C9" s="15">
        <v>236764.17999999988</v>
      </c>
      <c r="D9" s="15"/>
      <c r="E9" s="15"/>
      <c r="F9" s="16">
        <f t="shared" ref="F9:F18" si="0">SUM(B9:E9)</f>
        <v>1635142.7</v>
      </c>
      <c r="G9" s="14">
        <v>1438584.4</v>
      </c>
      <c r="H9" s="15">
        <v>142690.20999999985</v>
      </c>
      <c r="I9" s="15"/>
      <c r="J9" s="15">
        <v>13884.1</v>
      </c>
      <c r="K9" s="16">
        <f t="shared" ref="K9:K18" si="1">SUM(G9:J9)</f>
        <v>1595158.71</v>
      </c>
      <c r="L9" s="6"/>
      <c r="M9" s="7"/>
      <c r="N9" s="3"/>
      <c r="O9" s="3"/>
    </row>
    <row r="10" spans="1:15">
      <c r="A10" s="13" t="s">
        <v>12</v>
      </c>
      <c r="B10" s="17">
        <v>92902.55</v>
      </c>
      <c r="C10" s="18">
        <v>24400</v>
      </c>
      <c r="D10" s="18"/>
      <c r="E10" s="18"/>
      <c r="F10" s="19">
        <f t="shared" si="0"/>
        <v>117302.55</v>
      </c>
      <c r="G10" s="17">
        <v>92549.539999999892</v>
      </c>
      <c r="H10" s="18">
        <v>14400</v>
      </c>
      <c r="I10" s="18"/>
      <c r="J10" s="18">
        <v>361.26000000000005</v>
      </c>
      <c r="K10" s="19">
        <f t="shared" si="1"/>
        <v>107310.79999999989</v>
      </c>
      <c r="L10" s="6"/>
      <c r="M10" s="7"/>
      <c r="N10" s="3"/>
      <c r="O10" s="3"/>
    </row>
    <row r="11" spans="1:15">
      <c r="A11" s="13" t="s">
        <v>13</v>
      </c>
      <c r="B11" s="17">
        <v>396601.93</v>
      </c>
      <c r="C11" s="18"/>
      <c r="D11" s="18"/>
      <c r="E11" s="18"/>
      <c r="F11" s="19">
        <f t="shared" si="0"/>
        <v>396601.93</v>
      </c>
      <c r="G11" s="17">
        <v>428861.99</v>
      </c>
      <c r="H11" s="18"/>
      <c r="I11" s="18"/>
      <c r="J11" s="18">
        <v>4508.49</v>
      </c>
      <c r="K11" s="19">
        <f t="shared" si="1"/>
        <v>433370.48</v>
      </c>
      <c r="L11" s="6"/>
      <c r="M11" s="7"/>
      <c r="N11" s="3"/>
      <c r="O11" s="3"/>
    </row>
    <row r="12" spans="1:15">
      <c r="A12" s="20" t="s">
        <v>14</v>
      </c>
      <c r="B12" s="17">
        <v>7380.08</v>
      </c>
      <c r="C12" s="18"/>
      <c r="D12" s="18"/>
      <c r="E12" s="18"/>
      <c r="F12" s="19">
        <f t="shared" si="0"/>
        <v>7380.08</v>
      </c>
      <c r="G12" s="17">
        <v>5337.59</v>
      </c>
      <c r="H12" s="18"/>
      <c r="I12" s="18"/>
      <c r="J12" s="18"/>
      <c r="K12" s="19">
        <f t="shared" si="1"/>
        <v>5337.59</v>
      </c>
      <c r="L12" s="6"/>
      <c r="M12" s="7"/>
      <c r="N12" s="3"/>
      <c r="O12" s="3"/>
    </row>
    <row r="13" spans="1:15">
      <c r="A13" s="13" t="s">
        <v>15</v>
      </c>
      <c r="B13" s="17">
        <v>246327.84</v>
      </c>
      <c r="C13" s="18"/>
      <c r="D13" s="18">
        <v>60636.570760000002</v>
      </c>
      <c r="E13" s="18"/>
      <c r="F13" s="19">
        <f t="shared" si="0"/>
        <v>306964.41076</v>
      </c>
      <c r="G13" s="17">
        <v>275593.74</v>
      </c>
      <c r="H13" s="18"/>
      <c r="I13" s="18">
        <v>60636.570760000002</v>
      </c>
      <c r="J13" s="18">
        <v>612.82999999999993</v>
      </c>
      <c r="K13" s="19">
        <f t="shared" si="1"/>
        <v>336843.14076000004</v>
      </c>
      <c r="L13" s="6"/>
      <c r="M13" s="7"/>
      <c r="N13" s="3"/>
      <c r="O13" s="3"/>
    </row>
    <row r="14" spans="1:15">
      <c r="A14" s="20" t="s">
        <v>16</v>
      </c>
      <c r="B14" s="21">
        <v>7251.34</v>
      </c>
      <c r="C14" s="22"/>
      <c r="D14" s="22"/>
      <c r="E14" s="22"/>
      <c r="F14" s="19">
        <f t="shared" si="0"/>
        <v>7251.34</v>
      </c>
      <c r="G14" s="21">
        <v>5708.71</v>
      </c>
      <c r="H14" s="22"/>
      <c r="I14" s="22"/>
      <c r="J14" s="22"/>
      <c r="K14" s="19">
        <f t="shared" si="1"/>
        <v>5708.71</v>
      </c>
      <c r="L14" s="6"/>
      <c r="M14" s="7"/>
      <c r="N14" s="3"/>
      <c r="O14" s="3"/>
    </row>
    <row r="15" spans="1:15">
      <c r="A15" s="23" t="s">
        <v>17</v>
      </c>
      <c r="B15" s="21">
        <v>1330138.6600000001</v>
      </c>
      <c r="C15" s="22"/>
      <c r="D15" s="22">
        <v>648565.3077</v>
      </c>
      <c r="E15" s="22"/>
      <c r="F15" s="19">
        <f t="shared" si="0"/>
        <v>1978703.9677000002</v>
      </c>
      <c r="G15" s="21">
        <v>1360475.28</v>
      </c>
      <c r="H15" s="22"/>
      <c r="I15" s="22">
        <v>648565.3077</v>
      </c>
      <c r="J15" s="22">
        <v>11295.51</v>
      </c>
      <c r="K15" s="19">
        <f t="shared" si="1"/>
        <v>2020336.0977</v>
      </c>
      <c r="L15" s="6"/>
      <c r="M15" s="7"/>
      <c r="N15" s="3"/>
      <c r="O15" s="3"/>
    </row>
    <row r="16" spans="1:15">
      <c r="A16" s="20" t="s">
        <v>18</v>
      </c>
      <c r="B16" s="21">
        <v>15266.34</v>
      </c>
      <c r="C16" s="22"/>
      <c r="D16" s="22"/>
      <c r="E16" s="22"/>
      <c r="F16" s="19">
        <f t="shared" si="0"/>
        <v>15266.34</v>
      </c>
      <c r="G16" s="21">
        <v>13242.169999999998</v>
      </c>
      <c r="H16" s="22"/>
      <c r="I16" s="22"/>
      <c r="J16" s="22"/>
      <c r="K16" s="19">
        <f t="shared" si="1"/>
        <v>13242.169999999998</v>
      </c>
      <c r="L16" s="6"/>
      <c r="M16" s="7"/>
      <c r="N16" s="3"/>
      <c r="O16" s="3"/>
    </row>
    <row r="17" spans="1:15">
      <c r="A17" s="24" t="s">
        <v>19</v>
      </c>
      <c r="B17" s="21"/>
      <c r="C17" s="22">
        <v>12131.2</v>
      </c>
      <c r="D17" s="22"/>
      <c r="E17" s="22"/>
      <c r="F17" s="25">
        <f t="shared" si="0"/>
        <v>12131.2</v>
      </c>
      <c r="G17" s="21"/>
      <c r="H17" s="22">
        <v>6231.2</v>
      </c>
      <c r="I17" s="22"/>
      <c r="J17" s="22"/>
      <c r="K17" s="19">
        <f t="shared" si="1"/>
        <v>6231.2</v>
      </c>
      <c r="L17" s="6"/>
      <c r="M17" s="7"/>
      <c r="N17" s="3"/>
      <c r="O17" s="3"/>
    </row>
    <row r="18" spans="1:15" ht="15.75" thickBot="1">
      <c r="A18" s="24" t="s">
        <v>20</v>
      </c>
      <c r="B18" s="26">
        <v>121.9295</v>
      </c>
      <c r="C18" s="27"/>
      <c r="D18" s="27"/>
      <c r="E18" s="27"/>
      <c r="F18" s="28">
        <f t="shared" si="0"/>
        <v>121.9295</v>
      </c>
      <c r="G18" s="26">
        <v>121.9295</v>
      </c>
      <c r="H18" s="27">
        <v>165.36102499999998</v>
      </c>
      <c r="I18" s="27"/>
      <c r="J18" s="27"/>
      <c r="K18" s="19">
        <f t="shared" si="1"/>
        <v>287.290525</v>
      </c>
      <c r="L18" s="6"/>
      <c r="M18" s="7"/>
      <c r="N18" s="3"/>
      <c r="O18" s="3"/>
    </row>
    <row r="19" spans="1:15" ht="15.75" thickBot="1">
      <c r="A19" s="29" t="s">
        <v>21</v>
      </c>
      <c r="B19" s="30">
        <f>SUM(B9:B18)</f>
        <v>3494369.1894999999</v>
      </c>
      <c r="C19" s="30">
        <f t="shared" ref="C19:K19" si="2">SUM(C9:C18)</f>
        <v>273295.37999999989</v>
      </c>
      <c r="D19" s="30">
        <f t="shared" si="2"/>
        <v>709201.87846000004</v>
      </c>
      <c r="E19" s="30">
        <f t="shared" si="2"/>
        <v>0</v>
      </c>
      <c r="F19" s="30">
        <f t="shared" si="2"/>
        <v>4476866.4479599996</v>
      </c>
      <c r="G19" s="30">
        <f t="shared" si="2"/>
        <v>3620475.3495</v>
      </c>
      <c r="H19" s="30">
        <f t="shared" si="2"/>
        <v>163486.77102499985</v>
      </c>
      <c r="I19" s="30">
        <f t="shared" si="2"/>
        <v>709201.87846000004</v>
      </c>
      <c r="J19" s="30">
        <f t="shared" si="2"/>
        <v>30662.190000000002</v>
      </c>
      <c r="K19" s="30">
        <f t="shared" si="2"/>
        <v>4523826.1889849994</v>
      </c>
      <c r="L19" s="31"/>
      <c r="M19" s="7"/>
      <c r="N19" s="3"/>
      <c r="O19" s="3"/>
    </row>
    <row r="20" spans="1:15">
      <c r="M20" s="7"/>
      <c r="N20" s="3"/>
      <c r="O20" s="3"/>
    </row>
    <row r="21" spans="1:15">
      <c r="M21" s="7"/>
      <c r="N21" s="3"/>
      <c r="O21" s="3"/>
    </row>
    <row r="22" spans="1:15">
      <c r="A22" s="32" t="s">
        <v>22</v>
      </c>
      <c r="B22" s="5"/>
      <c r="C22" s="5"/>
      <c r="D22" s="5"/>
      <c r="E22" s="5"/>
      <c r="F22" s="5"/>
      <c r="M22" s="7"/>
      <c r="N22" s="3"/>
      <c r="O22" s="3"/>
    </row>
    <row r="23" spans="1:15">
      <c r="A23" s="4"/>
      <c r="B23" s="5"/>
      <c r="C23" s="5"/>
      <c r="D23" s="5"/>
      <c r="E23" s="5"/>
      <c r="F23" s="5"/>
      <c r="M23" s="7"/>
      <c r="N23" s="3"/>
      <c r="O23" s="3"/>
    </row>
    <row r="24" spans="1:15" ht="38.25">
      <c r="A24" s="33" t="s">
        <v>3</v>
      </c>
      <c r="B24" s="34" t="s">
        <v>23</v>
      </c>
      <c r="C24" s="34" t="s">
        <v>24</v>
      </c>
      <c r="D24" s="34" t="s">
        <v>25</v>
      </c>
      <c r="E24" s="34" t="s">
        <v>26</v>
      </c>
      <c r="F24" s="35" t="s">
        <v>27</v>
      </c>
      <c r="M24" s="7"/>
      <c r="N24" s="3"/>
      <c r="O24" s="3"/>
    </row>
    <row r="25" spans="1:15" ht="15.75" customHeight="1">
      <c r="A25" s="36" t="s">
        <v>28</v>
      </c>
      <c r="B25" s="18">
        <v>-572711.11</v>
      </c>
      <c r="C25" s="18">
        <f>K9+K10+K18+K17</f>
        <v>1708988.0005249998</v>
      </c>
      <c r="D25" s="37">
        <f>SUM(D27:D51)</f>
        <v>1386417.1665840913</v>
      </c>
      <c r="E25" s="37">
        <f>SUM(E27:E51)</f>
        <v>1730264.003384091</v>
      </c>
      <c r="F25" s="38">
        <f>SUM(B25+C25-E25)+C26</f>
        <v>-569698.64285909128</v>
      </c>
      <c r="M25" s="7"/>
      <c r="N25" s="3"/>
      <c r="O25" s="3"/>
    </row>
    <row r="26" spans="1:15" ht="23.25" customHeight="1">
      <c r="A26" s="39" t="s">
        <v>29</v>
      </c>
      <c r="B26" s="18"/>
      <c r="C26" s="18">
        <f>K12+K14+K16</f>
        <v>24288.469999999998</v>
      </c>
      <c r="D26" s="37"/>
      <c r="E26" s="37"/>
      <c r="F26" s="38"/>
      <c r="M26" s="7"/>
      <c r="N26" s="3"/>
      <c r="O26" s="3"/>
    </row>
    <row r="27" spans="1:15" ht="15" customHeight="1">
      <c r="A27" s="40" t="s">
        <v>30</v>
      </c>
      <c r="B27" s="41"/>
      <c r="C27" s="41"/>
      <c r="D27" s="41">
        <v>4247.2017350000006</v>
      </c>
      <c r="E27" s="41">
        <v>4247.2017350000006</v>
      </c>
      <c r="F27" s="37"/>
      <c r="G27" s="42"/>
      <c r="M27" s="7"/>
      <c r="N27" s="3"/>
      <c r="O27" s="3"/>
    </row>
    <row r="28" spans="1:15" ht="12" customHeight="1">
      <c r="A28" s="43" t="str">
        <f>A55</f>
        <v>Перерасчет ОДН 2013,2014,2015г.г.</v>
      </c>
      <c r="B28" s="41"/>
      <c r="C28" s="41"/>
      <c r="D28" s="41"/>
      <c r="E28" s="41">
        <v>155630.39999999999</v>
      </c>
      <c r="F28" s="37"/>
      <c r="G28" s="42"/>
      <c r="M28" s="7"/>
      <c r="N28" s="3"/>
      <c r="O28" s="3"/>
    </row>
    <row r="29" spans="1:15">
      <c r="A29" s="44" t="s">
        <v>31</v>
      </c>
      <c r="B29" s="41"/>
      <c r="C29" s="41"/>
      <c r="D29" s="41">
        <v>4787.1509090909094</v>
      </c>
      <c r="E29" s="41">
        <v>4787.1509090909094</v>
      </c>
      <c r="F29" s="37"/>
      <c r="G29" s="42"/>
      <c r="M29" s="7"/>
      <c r="N29" s="3"/>
      <c r="O29" s="3"/>
    </row>
    <row r="30" spans="1:15">
      <c r="A30" s="45" t="s">
        <v>32</v>
      </c>
      <c r="B30" s="41"/>
      <c r="C30" s="41"/>
      <c r="D30" s="41">
        <v>23950</v>
      </c>
      <c r="E30" s="41">
        <v>23950</v>
      </c>
      <c r="F30" s="37"/>
      <c r="G30" s="42"/>
      <c r="M30" s="7"/>
      <c r="N30" s="3"/>
      <c r="O30" s="3"/>
    </row>
    <row r="31" spans="1:15">
      <c r="A31" s="46" t="s">
        <v>33</v>
      </c>
      <c r="B31" s="37"/>
      <c r="C31" s="37"/>
      <c r="D31" s="37">
        <v>82902</v>
      </c>
      <c r="E31" s="37">
        <v>82902</v>
      </c>
      <c r="F31" s="37"/>
      <c r="G31" s="42"/>
      <c r="M31" s="7"/>
      <c r="N31" s="3"/>
      <c r="O31" s="3"/>
    </row>
    <row r="32" spans="1:15">
      <c r="A32" s="46" t="s">
        <v>34</v>
      </c>
      <c r="B32" s="37"/>
      <c r="C32" s="37"/>
      <c r="D32" s="37">
        <v>41800</v>
      </c>
      <c r="E32" s="37">
        <v>41800</v>
      </c>
      <c r="F32" s="37"/>
      <c r="G32" s="42"/>
      <c r="M32" s="7"/>
      <c r="N32" s="3"/>
      <c r="O32" s="3"/>
    </row>
    <row r="33" spans="1:15">
      <c r="A33" s="47" t="s">
        <v>35</v>
      </c>
      <c r="B33" s="37"/>
      <c r="C33" s="37"/>
      <c r="D33" s="37">
        <v>60000</v>
      </c>
      <c r="E33" s="37">
        <v>60000</v>
      </c>
      <c r="F33" s="37"/>
      <c r="G33" s="42"/>
      <c r="M33" s="7"/>
      <c r="N33" s="3"/>
      <c r="O33" s="3"/>
    </row>
    <row r="34" spans="1:15">
      <c r="A34" s="47" t="s">
        <v>36</v>
      </c>
      <c r="B34" s="37"/>
      <c r="C34" s="37"/>
      <c r="D34" s="37">
        <v>37080</v>
      </c>
      <c r="E34" s="37">
        <v>37080</v>
      </c>
      <c r="F34" s="37"/>
      <c r="G34" s="42"/>
      <c r="M34" s="7"/>
      <c r="N34" s="3"/>
      <c r="O34" s="3"/>
    </row>
    <row r="35" spans="1:15">
      <c r="A35" s="46" t="s">
        <v>37</v>
      </c>
      <c r="B35" s="37"/>
      <c r="C35" s="37"/>
      <c r="D35" s="37">
        <v>10334.780000000001</v>
      </c>
      <c r="E35" s="37">
        <v>10334.780000000001</v>
      </c>
      <c r="F35" s="37"/>
      <c r="G35" s="42"/>
      <c r="M35" s="7"/>
      <c r="N35" s="3"/>
      <c r="O35" s="3"/>
    </row>
    <row r="36" spans="1:15">
      <c r="A36" s="46" t="s">
        <v>38</v>
      </c>
      <c r="B36" s="37"/>
      <c r="C36" s="37"/>
      <c r="D36" s="37">
        <v>7514.67</v>
      </c>
      <c r="E36" s="37">
        <v>7514.67</v>
      </c>
      <c r="F36" s="37"/>
      <c r="G36" s="42"/>
      <c r="M36" s="7"/>
      <c r="N36" s="3"/>
      <c r="O36" s="3"/>
    </row>
    <row r="37" spans="1:15">
      <c r="A37" s="47" t="s">
        <v>39</v>
      </c>
      <c r="B37" s="37"/>
      <c r="C37" s="37"/>
      <c r="D37" s="37">
        <v>6000</v>
      </c>
      <c r="E37" s="37">
        <v>6000</v>
      </c>
      <c r="F37" s="37"/>
      <c r="G37" s="42"/>
      <c r="M37" s="7"/>
      <c r="N37" s="3"/>
      <c r="O37" s="3"/>
    </row>
    <row r="38" spans="1:15">
      <c r="A38" s="47" t="s">
        <v>40</v>
      </c>
      <c r="B38" s="48"/>
      <c r="C38" s="48"/>
      <c r="D38" s="48">
        <v>992</v>
      </c>
      <c r="E38" s="48">
        <v>992</v>
      </c>
      <c r="F38" s="37"/>
      <c r="G38" s="42"/>
      <c r="M38" s="7"/>
      <c r="N38" s="3"/>
      <c r="O38" s="3"/>
    </row>
    <row r="39" spans="1:15">
      <c r="A39" s="46" t="s">
        <v>41</v>
      </c>
      <c r="B39" s="37"/>
      <c r="C39" s="37"/>
      <c r="D39" s="37">
        <v>23100</v>
      </c>
      <c r="E39" s="37">
        <v>23100</v>
      </c>
      <c r="F39" s="37"/>
      <c r="G39" s="42"/>
      <c r="M39" s="7"/>
      <c r="N39" s="3"/>
      <c r="O39" s="3"/>
    </row>
    <row r="40" spans="1:15">
      <c r="A40" s="46" t="s">
        <v>42</v>
      </c>
      <c r="B40" s="37"/>
      <c r="C40" s="37"/>
      <c r="D40" s="37">
        <v>2339.54</v>
      </c>
      <c r="E40" s="37">
        <v>2339.54</v>
      </c>
      <c r="F40" s="37"/>
      <c r="G40" s="42"/>
      <c r="M40" s="7"/>
      <c r="N40" s="3"/>
      <c r="O40" s="3"/>
    </row>
    <row r="41" spans="1:15">
      <c r="A41" s="49" t="s">
        <v>43</v>
      </c>
      <c r="B41" s="37"/>
      <c r="C41" s="37"/>
      <c r="D41" s="37">
        <v>17411.276576</v>
      </c>
      <c r="E41" s="37">
        <v>17411.276576</v>
      </c>
      <c r="F41" s="37"/>
      <c r="G41" s="42"/>
      <c r="M41" s="7"/>
      <c r="N41" s="3"/>
      <c r="O41" s="3"/>
    </row>
    <row r="42" spans="1:15">
      <c r="A42" s="49" t="s">
        <v>44</v>
      </c>
      <c r="B42" s="37"/>
      <c r="C42" s="37"/>
      <c r="D42" s="37">
        <v>45694.060697000001</v>
      </c>
      <c r="E42" s="37">
        <v>45694.060697000001</v>
      </c>
      <c r="F42" s="37"/>
      <c r="G42" s="42"/>
      <c r="M42" s="7"/>
      <c r="N42" s="3"/>
      <c r="O42" s="3"/>
    </row>
    <row r="43" spans="1:15">
      <c r="A43" s="49" t="s">
        <v>45</v>
      </c>
      <c r="B43" s="37"/>
      <c r="C43" s="37"/>
      <c r="D43" s="37">
        <v>10397.663780999999</v>
      </c>
      <c r="E43" s="37">
        <v>10397.663780999999</v>
      </c>
      <c r="F43" s="37"/>
      <c r="G43" s="42"/>
      <c r="M43" s="7"/>
      <c r="N43" s="3"/>
      <c r="O43" s="3"/>
    </row>
    <row r="44" spans="1:15">
      <c r="A44" s="50" t="s">
        <v>46</v>
      </c>
      <c r="B44" s="41"/>
      <c r="C44" s="41"/>
      <c r="D44" s="37">
        <v>24341.001781999999</v>
      </c>
      <c r="E44" s="37">
        <v>24341.001781999999</v>
      </c>
      <c r="F44" s="37"/>
      <c r="G44" s="42"/>
      <c r="M44" s="7"/>
      <c r="N44" s="3"/>
      <c r="O44" s="3"/>
    </row>
    <row r="45" spans="1:15">
      <c r="A45" s="51" t="s">
        <v>47</v>
      </c>
      <c r="B45" s="41"/>
      <c r="C45" s="41"/>
      <c r="D45" s="37">
        <v>19724</v>
      </c>
      <c r="E45" s="37">
        <v>19724</v>
      </c>
      <c r="F45" s="37"/>
      <c r="G45" s="42"/>
      <c r="M45" s="7"/>
      <c r="N45" s="3"/>
      <c r="O45" s="3"/>
    </row>
    <row r="46" spans="1:15">
      <c r="A46" s="46" t="s">
        <v>48</v>
      </c>
      <c r="B46" s="37"/>
      <c r="C46" s="37"/>
      <c r="D46" s="37">
        <v>29808</v>
      </c>
      <c r="E46" s="37">
        <v>29808</v>
      </c>
      <c r="F46" s="37"/>
      <c r="G46" s="42"/>
      <c r="M46" s="7"/>
      <c r="N46" s="3"/>
      <c r="O46" s="3"/>
    </row>
    <row r="47" spans="1:15" ht="17.25" customHeight="1">
      <c r="A47" s="52" t="s">
        <v>49</v>
      </c>
      <c r="B47" s="37"/>
      <c r="C47" s="37"/>
      <c r="D47" s="37">
        <v>585407.18855000008</v>
      </c>
      <c r="E47" s="37">
        <v>826534.38009999995</v>
      </c>
      <c r="F47" s="37"/>
      <c r="G47" s="42"/>
      <c r="H47" s="5"/>
      <c r="M47" s="7"/>
      <c r="N47" s="3"/>
      <c r="O47" s="3"/>
    </row>
    <row r="48" spans="1:15" ht="15.75" customHeight="1">
      <c r="A48" s="52" t="s">
        <v>50</v>
      </c>
      <c r="B48" s="37"/>
      <c r="C48" s="37"/>
      <c r="D48" s="37">
        <v>188942.86360000001</v>
      </c>
      <c r="E48" s="37">
        <v>156239</v>
      </c>
      <c r="F48" s="37"/>
      <c r="G48" s="42"/>
      <c r="M48" s="7"/>
      <c r="N48" s="3"/>
      <c r="O48" s="3"/>
    </row>
    <row r="49" spans="1:15">
      <c r="A49" s="51" t="s">
        <v>51</v>
      </c>
      <c r="B49" s="37"/>
      <c r="C49" s="37"/>
      <c r="D49" s="37">
        <v>1225.9092000000001</v>
      </c>
      <c r="E49" s="37">
        <v>1225.9092000000001</v>
      </c>
      <c r="F49" s="37"/>
      <c r="G49" s="42"/>
      <c r="M49" s="3"/>
      <c r="N49" s="3"/>
      <c r="O49" s="3"/>
    </row>
    <row r="50" spans="1:15">
      <c r="A50" s="51" t="s">
        <v>52</v>
      </c>
      <c r="B50" s="37">
        <v>-11264.16</v>
      </c>
      <c r="C50" s="37"/>
      <c r="D50" s="37">
        <v>105803.61115000001</v>
      </c>
      <c r="E50" s="37">
        <v>85596.72</v>
      </c>
      <c r="F50" s="37">
        <f>B50+D50-E50</f>
        <v>8942.7311500000069</v>
      </c>
      <c r="G50" s="42"/>
      <c r="M50" s="7"/>
      <c r="N50" s="3"/>
      <c r="O50" s="3"/>
    </row>
    <row r="51" spans="1:15">
      <c r="A51" s="51" t="s">
        <v>12</v>
      </c>
      <c r="B51" s="37"/>
      <c r="C51" s="37"/>
      <c r="D51" s="37">
        <v>52614.248604000008</v>
      </c>
      <c r="E51" s="37">
        <v>52614.248604000008</v>
      </c>
      <c r="F51" s="53"/>
      <c r="G51" s="42"/>
      <c r="M51" s="7"/>
      <c r="N51" s="3"/>
      <c r="O51" s="3"/>
    </row>
    <row r="52" spans="1:15" ht="17.25" customHeight="1">
      <c r="A52" s="54" t="s">
        <v>53</v>
      </c>
      <c r="B52" s="37">
        <v>-338614.43</v>
      </c>
      <c r="C52" s="37">
        <f>K13</f>
        <v>336843.14076000004</v>
      </c>
      <c r="D52" s="53">
        <v>281475</v>
      </c>
      <c r="E52" s="53">
        <v>431971.24199999997</v>
      </c>
      <c r="F52" s="53">
        <f>SUM(B52+C52-E52)</f>
        <v>-433742.53123999992</v>
      </c>
      <c r="G52" s="42"/>
      <c r="M52" s="7"/>
      <c r="N52" s="3"/>
      <c r="O52" s="3"/>
    </row>
    <row r="53" spans="1:15" ht="18" customHeight="1">
      <c r="A53" s="54" t="s">
        <v>54</v>
      </c>
      <c r="B53" s="37">
        <v>-1481991.7</v>
      </c>
      <c r="C53" s="37">
        <f>K15</f>
        <v>2020336.0977</v>
      </c>
      <c r="D53" s="53">
        <v>718365</v>
      </c>
      <c r="E53" s="53">
        <v>1797078.86</v>
      </c>
      <c r="F53" s="53">
        <f>SUM(B53+C53-E53)</f>
        <v>-1258734.4623</v>
      </c>
      <c r="G53" s="42"/>
      <c r="M53" s="7"/>
      <c r="N53" s="3"/>
      <c r="O53" s="3"/>
    </row>
    <row r="54" spans="1:15" ht="16.5" customHeight="1">
      <c r="A54" s="54" t="s">
        <v>55</v>
      </c>
      <c r="B54" s="37">
        <v>-325482.01</v>
      </c>
      <c r="C54" s="37">
        <f>K11</f>
        <v>433370.48</v>
      </c>
      <c r="D54" s="53">
        <v>441500.77436799998</v>
      </c>
      <c r="E54" s="53">
        <v>460617.76</v>
      </c>
      <c r="F54" s="53">
        <f>SUM(B54+C54-E54)-E55</f>
        <v>-197098.89000000004</v>
      </c>
      <c r="G54" s="42"/>
      <c r="M54" s="7"/>
      <c r="N54" s="3"/>
      <c r="O54" s="3"/>
    </row>
    <row r="55" spans="1:15" ht="15" customHeight="1">
      <c r="A55" s="39" t="s">
        <v>59</v>
      </c>
      <c r="B55" s="37"/>
      <c r="C55" s="37"/>
      <c r="D55" s="53"/>
      <c r="E55" s="53">
        <v>-155630.39999999999</v>
      </c>
      <c r="F55" s="53"/>
      <c r="G55" s="42"/>
      <c r="M55" s="7"/>
      <c r="N55" s="3"/>
      <c r="O55" s="3"/>
    </row>
    <row r="56" spans="1:15">
      <c r="A56" s="55" t="s">
        <v>56</v>
      </c>
      <c r="B56" s="53">
        <f>SUM(B25:B54)-B50</f>
        <v>-2718799.25</v>
      </c>
      <c r="C56" s="53">
        <f>SUM(C25:C54)</f>
        <v>4523826.1889849994</v>
      </c>
      <c r="D56" s="53">
        <f>SUM(D25+D52+D53+D54)</f>
        <v>2827757.9409520915</v>
      </c>
      <c r="E56" s="53">
        <f>SUM(E25+E52+E53+E54+E55)</f>
        <v>4264301.4653840903</v>
      </c>
      <c r="F56" s="53">
        <f>SUM(B56+C56-E56)</f>
        <v>-2459274.5263990909</v>
      </c>
      <c r="G56" s="42"/>
      <c r="M56" s="7"/>
      <c r="N56" s="3"/>
      <c r="O56" s="3"/>
    </row>
    <row r="57" spans="1:15">
      <c r="A57" s="56"/>
      <c r="B57" s="57"/>
      <c r="C57" s="57"/>
      <c r="D57" s="57"/>
      <c r="E57" s="57"/>
      <c r="F57" s="57"/>
      <c r="G57" s="42"/>
      <c r="M57" s="7"/>
      <c r="N57" s="3"/>
      <c r="O57" s="3"/>
    </row>
    <row r="58" spans="1:15">
      <c r="A58" s="56" t="s">
        <v>57</v>
      </c>
      <c r="B58" s="57"/>
      <c r="C58" s="57"/>
      <c r="D58" s="57"/>
      <c r="E58" s="57"/>
      <c r="F58" s="57"/>
      <c r="G58" s="56"/>
      <c r="H58" s="58"/>
      <c r="I58" s="58"/>
      <c r="J58" s="58"/>
      <c r="K58" s="58"/>
      <c r="M58" s="7"/>
      <c r="N58" s="3"/>
      <c r="O58" s="3"/>
    </row>
    <row r="59" spans="1:15">
      <c r="A59" s="56" t="s">
        <v>58</v>
      </c>
      <c r="B59" s="57"/>
      <c r="C59" s="57"/>
      <c r="D59" s="57"/>
      <c r="E59" s="57"/>
      <c r="F59" s="57"/>
      <c r="G59" s="56"/>
      <c r="H59" s="58"/>
      <c r="I59" s="58"/>
      <c r="J59" s="58"/>
      <c r="K59" s="58"/>
      <c r="M59" s="7"/>
      <c r="N59" s="3"/>
      <c r="O59" s="3"/>
    </row>
    <row r="60" spans="1:15">
      <c r="A60" s="3"/>
      <c r="B60" s="59"/>
      <c r="C60" s="59"/>
      <c r="D60" s="59"/>
      <c r="E60" s="60"/>
      <c r="F60" s="61"/>
      <c r="G60" s="62"/>
      <c r="J60" s="63"/>
      <c r="M60" s="3"/>
      <c r="N60" s="3"/>
      <c r="O60" s="3"/>
    </row>
    <row r="61" spans="1:15">
      <c r="A61" s="3"/>
      <c r="B61" s="59"/>
      <c r="C61" s="59"/>
      <c r="D61" s="59"/>
      <c r="E61" s="60"/>
      <c r="F61" s="61"/>
      <c r="G61" s="61"/>
      <c r="H61" s="64"/>
      <c r="J61" s="63"/>
      <c r="M61" s="3"/>
      <c r="N61" s="3"/>
      <c r="O61" s="3"/>
    </row>
    <row r="62" spans="1:15">
      <c r="A62" s="3"/>
      <c r="B62" s="59"/>
      <c r="C62" s="59"/>
      <c r="D62" s="59"/>
      <c r="E62" s="65"/>
      <c r="F62" s="66"/>
      <c r="G62" s="66"/>
      <c r="J62" s="63"/>
      <c r="M62" s="3"/>
      <c r="N62" s="3"/>
      <c r="O62" s="3"/>
    </row>
    <row r="63" spans="1:15">
      <c r="A63" s="3"/>
      <c r="B63" s="59"/>
      <c r="C63" s="59"/>
      <c r="D63" s="59"/>
      <c r="E63" s="60"/>
      <c r="F63" s="67"/>
      <c r="G63" s="67"/>
      <c r="H63" s="64"/>
      <c r="J63" s="63"/>
      <c r="M63" s="3"/>
      <c r="N63" s="3"/>
      <c r="O63" s="3"/>
    </row>
    <row r="64" spans="1:15">
      <c r="A64" s="3"/>
      <c r="B64" s="59"/>
      <c r="C64" s="3"/>
      <c r="D64" s="59"/>
      <c r="E64" s="60"/>
      <c r="F64" s="67"/>
      <c r="G64" s="68"/>
      <c r="H64" s="64"/>
      <c r="J64" s="63"/>
      <c r="M64" s="3"/>
      <c r="N64" s="3"/>
      <c r="O64" s="3"/>
    </row>
    <row r="65" spans="1:15">
      <c r="A65" s="3"/>
      <c r="B65" s="69"/>
      <c r="C65" s="3"/>
      <c r="D65" s="59"/>
      <c r="E65" s="60"/>
      <c r="F65" s="67"/>
      <c r="G65" s="67"/>
      <c r="J65" s="63"/>
      <c r="M65" s="3"/>
      <c r="N65" s="3"/>
      <c r="O65" s="3"/>
    </row>
    <row r="66" spans="1:15">
      <c r="A66" s="3"/>
      <c r="B66" s="59"/>
      <c r="C66" s="3"/>
      <c r="D66" s="59"/>
      <c r="E66" s="60"/>
      <c r="F66" s="67"/>
      <c r="G66" s="67"/>
      <c r="H66" s="64"/>
      <c r="J66" s="63"/>
      <c r="M66" s="3"/>
      <c r="N66" s="3"/>
      <c r="O66" s="3"/>
    </row>
    <row r="67" spans="1:15">
      <c r="A67" s="3"/>
      <c r="B67" s="59"/>
      <c r="C67" s="3"/>
      <c r="D67" s="59"/>
      <c r="E67" s="60"/>
      <c r="F67" s="67"/>
      <c r="G67" s="70"/>
      <c r="I67" s="63"/>
      <c r="J67" s="63"/>
      <c r="M67" s="3"/>
      <c r="N67" s="3"/>
      <c r="O67" s="3"/>
    </row>
    <row r="68" spans="1:15">
      <c r="A68" s="3"/>
      <c r="B68" s="59"/>
      <c r="C68" s="3"/>
      <c r="D68" s="59"/>
      <c r="E68" s="60"/>
      <c r="F68" s="67"/>
      <c r="G68" s="70"/>
      <c r="I68" s="63"/>
      <c r="J68" s="63"/>
      <c r="M68" s="3"/>
      <c r="N68" s="3"/>
      <c r="O68" s="3"/>
    </row>
    <row r="69" spans="1:15">
      <c r="A69" s="3"/>
      <c r="B69" s="3"/>
      <c r="C69" s="3"/>
      <c r="D69" s="3"/>
      <c r="E69" s="71"/>
      <c r="F69" s="70"/>
      <c r="G69" s="70"/>
      <c r="M69" s="3"/>
      <c r="N69" s="3"/>
      <c r="O69" s="3"/>
    </row>
    <row r="70" spans="1:15">
      <c r="A70" s="3"/>
      <c r="B70" s="3"/>
      <c r="C70" s="3"/>
      <c r="D70" s="3"/>
      <c r="E70" s="71"/>
      <c r="F70" s="70"/>
      <c r="G70" s="70"/>
      <c r="M70" s="3"/>
      <c r="N70" s="3"/>
      <c r="O70" s="3"/>
    </row>
    <row r="71" spans="1:15">
      <c r="A71" s="3"/>
      <c r="B71" s="3"/>
      <c r="C71" s="3"/>
      <c r="D71" s="3"/>
      <c r="E71" s="71"/>
      <c r="F71" s="72"/>
      <c r="G71" s="3"/>
      <c r="I71" s="63"/>
      <c r="M71" s="3"/>
      <c r="N71" s="3"/>
      <c r="O71" s="3"/>
    </row>
    <row r="72" spans="1:15">
      <c r="A72" s="3"/>
      <c r="B72" s="3"/>
      <c r="C72" s="3"/>
      <c r="D72" s="3"/>
      <c r="E72" s="71"/>
      <c r="F72" s="73"/>
      <c r="G72" s="3"/>
      <c r="I72" s="63"/>
      <c r="M72" s="3"/>
      <c r="N72" s="3"/>
      <c r="O72" s="3"/>
    </row>
    <row r="73" spans="1:15">
      <c r="A73" s="3"/>
      <c r="B73" s="3"/>
      <c r="C73" s="3"/>
      <c r="D73" s="3"/>
      <c r="E73" s="71"/>
      <c r="F73" s="72"/>
      <c r="G73" s="3"/>
      <c r="I73" s="6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M74" s="3"/>
      <c r="N74" s="3"/>
      <c r="O74" s="3"/>
    </row>
    <row r="75" spans="1:15">
      <c r="A75" s="3"/>
      <c r="B75" s="3"/>
      <c r="C75" s="3"/>
      <c r="D75" s="3"/>
      <c r="E75" s="71"/>
      <c r="F75" s="72"/>
      <c r="G75" s="3"/>
      <c r="I75" s="63"/>
    </row>
    <row r="76" spans="1:15">
      <c r="A76" s="3"/>
      <c r="B76" s="3"/>
      <c r="C76" s="3"/>
      <c r="D76" s="3"/>
      <c r="E76" s="71"/>
      <c r="F76" s="72"/>
      <c r="G76" s="3"/>
      <c r="I76" s="63"/>
    </row>
    <row r="77" spans="1:15">
      <c r="A77" s="3"/>
      <c r="B77" s="3"/>
      <c r="C77" s="3"/>
      <c r="D77" s="3"/>
      <c r="E77" s="3"/>
      <c r="F77" s="72"/>
      <c r="G77" s="3"/>
      <c r="I77" s="63"/>
    </row>
    <row r="78" spans="1:15">
      <c r="A78" s="3"/>
      <c r="B78" s="3"/>
      <c r="C78" s="3"/>
      <c r="D78" s="3"/>
      <c r="E78" s="74"/>
      <c r="F78" s="75"/>
      <c r="G78" s="3"/>
    </row>
    <row r="79" spans="1:15">
      <c r="A79" s="3"/>
      <c r="B79" s="3"/>
      <c r="C79" s="3"/>
      <c r="D79" s="3"/>
      <c r="E79" s="3"/>
      <c r="F79" s="3"/>
      <c r="G79" s="3"/>
    </row>
    <row r="80" spans="1:15">
      <c r="A80" s="3"/>
      <c r="B80" s="3"/>
      <c r="C80" s="3"/>
      <c r="D80" s="3"/>
      <c r="E80" s="3"/>
      <c r="F80" s="3"/>
      <c r="G80" s="3"/>
    </row>
    <row r="81" spans="1:7">
      <c r="A81" s="3"/>
      <c r="B81" s="3"/>
      <c r="C81" s="3"/>
      <c r="D81" s="3"/>
      <c r="E81" s="3"/>
      <c r="F81" s="3"/>
      <c r="G81" s="3"/>
    </row>
    <row r="82" spans="1:7">
      <c r="E82" s="3"/>
      <c r="F82" s="3"/>
      <c r="G82" s="3"/>
    </row>
    <row r="83" spans="1:7">
      <c r="E83" s="3"/>
      <c r="F83" s="3"/>
      <c r="G83" s="3"/>
    </row>
  </sheetData>
  <mergeCells count="3">
    <mergeCell ref="A7:A8"/>
    <mergeCell ref="B7:F7"/>
    <mergeCell ref="G7:K7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2016-07-15T07:50:17Z</dcterms:modified>
</cp:coreProperties>
</file>