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B54" i="1"/>
  <c r="F48"/>
  <c r="A29"/>
  <c r="E26"/>
  <c r="E54" s="1"/>
  <c r="D26"/>
  <c r="D54" s="1"/>
  <c r="J20"/>
  <c r="I20"/>
  <c r="H20"/>
  <c r="G20"/>
  <c r="E20"/>
  <c r="D20"/>
  <c r="C20"/>
  <c r="B20"/>
  <c r="K19"/>
  <c r="F19"/>
  <c r="K18"/>
  <c r="F18"/>
  <c r="K17"/>
  <c r="F17"/>
  <c r="K16"/>
  <c r="C51" s="1"/>
  <c r="F51" s="1"/>
  <c r="F16"/>
  <c r="K15"/>
  <c r="F15"/>
  <c r="K14"/>
  <c r="C50" s="1"/>
  <c r="F50" s="1"/>
  <c r="F14"/>
  <c r="K13"/>
  <c r="C27" s="1"/>
  <c r="F13"/>
  <c r="K12"/>
  <c r="C52" s="1"/>
  <c r="F52" s="1"/>
  <c r="F12"/>
  <c r="K11"/>
  <c r="F11"/>
  <c r="K10"/>
  <c r="F10"/>
  <c r="F20" s="1"/>
  <c r="C26" l="1"/>
  <c r="C54"/>
  <c r="F26"/>
  <c r="F54"/>
  <c r="K20"/>
</calcChain>
</file>

<file path=xl/sharedStrings.xml><?xml version="1.0" encoding="utf-8"?>
<sst xmlns="http://schemas.openxmlformats.org/spreadsheetml/2006/main" count="64" uniqueCount="57">
  <si>
    <t>Акт выполненных работ по содержанию и ремонту общего имущества многоквартирного дома по адресу пр.Бардина 22</t>
  </si>
  <si>
    <t>Общая площадь ,м2</t>
  </si>
  <si>
    <t>ДОХОДЫ ДОМА ЗА ПЕРИОД С 01.07.2015г. ПО 31.12.2015г.</t>
  </si>
  <si>
    <t>Статьи</t>
  </si>
  <si>
    <t>Запланированный доход, руб.</t>
  </si>
  <si>
    <t>Фактический доход,руб.</t>
  </si>
  <si>
    <t>Собственники</t>
  </si>
  <si>
    <t>Организации</t>
  </si>
  <si>
    <t>Бюджетная дотация</t>
  </si>
  <si>
    <t>Льготы</t>
  </si>
  <si>
    <t>ИТОГО</t>
  </si>
  <si>
    <t>Содержание и ремонт жилья</t>
  </si>
  <si>
    <t>Вывоз мусора</t>
  </si>
  <si>
    <t>эл.энергия</t>
  </si>
  <si>
    <t>Повышающий коэф.по электроэнергии</t>
  </si>
  <si>
    <t>Х/водоснабжение и водоотведение</t>
  </si>
  <si>
    <t>Повышающий коэф. по хвс</t>
  </si>
  <si>
    <t>Гор/водоснабжение и отопление</t>
  </si>
  <si>
    <t>Повышающий коэф. по гвс</t>
  </si>
  <si>
    <t>Размещение оборудования</t>
  </si>
  <si>
    <t>Вторсырье</t>
  </si>
  <si>
    <t>Итого</t>
  </si>
  <si>
    <t>Остаток денежных средств на счете дома на 01.01.2016г.</t>
  </si>
  <si>
    <t>остаток на начало отчетного периода</t>
  </si>
  <si>
    <t>Общая сумма доходов</t>
  </si>
  <si>
    <t>Сумма фактических расходов</t>
  </si>
  <si>
    <t>Сумма запланированных расходов</t>
  </si>
  <si>
    <t>Остаток, руб.</t>
  </si>
  <si>
    <t>Содержание и ремонт жилья в том числе:</t>
  </si>
  <si>
    <t>Поступление средств от оплаты повышающего коэффициента</t>
  </si>
  <si>
    <t>Общехозяйственные расходы</t>
  </si>
  <si>
    <t>Охрана общественного порядка</t>
  </si>
  <si>
    <t>Вывоз КГО</t>
  </si>
  <si>
    <t>Сброс снега и сосулек</t>
  </si>
  <si>
    <t xml:space="preserve">Контейнеры </t>
  </si>
  <si>
    <t>Монтаж узлов ХВС</t>
  </si>
  <si>
    <t>Услуги по отсыпке территории и самосвала</t>
  </si>
  <si>
    <t>Ремонт водостоков</t>
  </si>
  <si>
    <t>Ремонт крыши</t>
  </si>
  <si>
    <t>Услуги связи</t>
  </si>
  <si>
    <t>Мат для содержания конструктивов</t>
  </si>
  <si>
    <t>Материалы для сантехработ</t>
  </si>
  <si>
    <t>Материалы для электрооборудования</t>
  </si>
  <si>
    <t>Материалы для сануборки</t>
  </si>
  <si>
    <t>Транспортные расходы</t>
  </si>
  <si>
    <t>Услуги ГЦРКП</t>
  </si>
  <si>
    <t>Услуги по содержанию обслуживающего персонала</t>
  </si>
  <si>
    <t>Расходы на оплату налогов</t>
  </si>
  <si>
    <t>Услуги банка</t>
  </si>
  <si>
    <t>Услуги по управлению</t>
  </si>
  <si>
    <t>Холодное водоснабжение и водоотведение</t>
  </si>
  <si>
    <t>Горячее водоснабжение и отопление</t>
  </si>
  <si>
    <t>Электроэнергия</t>
  </si>
  <si>
    <t>ИТОГО:</t>
  </si>
  <si>
    <t xml:space="preserve">Исполнитель: </t>
  </si>
  <si>
    <t>Директор   ООО «УК «Проспект»                                                        Зенин А. А.</t>
  </si>
  <si>
    <t>Перерасчет ОДН 2013,2014,2015г.г.</t>
  </si>
</sst>
</file>

<file path=xl/styles.xml><?xml version="1.0" encoding="utf-8"?>
<styleSheet xmlns="http://schemas.openxmlformats.org/spreadsheetml/2006/main">
  <numFmts count="1">
    <numFmt numFmtId="164" formatCode="#,##0.00\ _р_."/>
  </numFmts>
  <fonts count="11">
    <font>
      <sz val="11"/>
      <color theme="1"/>
      <name val="Calibri"/>
      <family val="2"/>
      <charset val="204"/>
      <scheme val="minor"/>
    </font>
    <font>
      <sz val="10"/>
      <name val="Arial"/>
    </font>
    <font>
      <sz val="10"/>
      <name val="Arial"/>
      <family val="2"/>
      <charset val="204"/>
    </font>
    <font>
      <sz val="8"/>
      <name val="Arial Narrow"/>
      <family val="2"/>
      <charset val="204"/>
    </font>
    <font>
      <sz val="9"/>
      <name val="Arial"/>
      <family val="2"/>
      <charset val="204"/>
    </font>
    <font>
      <sz val="10"/>
      <name val="Arial Narrow"/>
      <family val="2"/>
      <charset val="204"/>
    </font>
    <font>
      <b/>
      <sz val="8"/>
      <name val="Arial Narrow"/>
      <family val="2"/>
      <charset val="204"/>
    </font>
    <font>
      <b/>
      <sz val="10"/>
      <name val="Arial"/>
      <family val="2"/>
      <charset val="204"/>
    </font>
    <font>
      <b/>
      <sz val="10"/>
      <name val="Arial Narrow"/>
      <family val="2"/>
      <charset val="204"/>
    </font>
    <font>
      <b/>
      <sz val="9"/>
      <name val="Arial"/>
      <family val="2"/>
      <charset val="204"/>
    </font>
    <font>
      <i/>
      <sz val="8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NumberFormat="1" applyFont="1" applyFill="1" applyBorder="1" applyAlignment="1" applyProtection="1">
      <alignment vertical="top"/>
    </xf>
    <xf numFmtId="0" fontId="0" fillId="0" borderId="0" xfId="0" applyNumberForma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horizontal="center" vertical="top"/>
    </xf>
    <xf numFmtId="0" fontId="4" fillId="0" borderId="0" xfId="0" applyNumberFormat="1" applyFont="1" applyFill="1" applyBorder="1" applyAlignment="1" applyProtection="1">
      <alignment vertical="top"/>
    </xf>
    <xf numFmtId="0" fontId="5" fillId="0" borderId="0" xfId="0" applyFont="1" applyAlignment="1">
      <alignment vertical="top"/>
    </xf>
    <xf numFmtId="0" fontId="3" fillId="0" borderId="6" xfId="0" applyNumberFormat="1" applyFont="1" applyFill="1" applyBorder="1" applyAlignment="1" applyProtection="1">
      <alignment horizontal="center" vertical="top"/>
    </xf>
    <xf numFmtId="0" fontId="3" fillId="0" borderId="7" xfId="0" applyNumberFormat="1" applyFont="1" applyFill="1" applyBorder="1" applyAlignment="1" applyProtection="1">
      <alignment horizontal="center" vertical="top"/>
    </xf>
    <xf numFmtId="0" fontId="3" fillId="0" borderId="7" xfId="0" applyNumberFormat="1" applyFont="1" applyFill="1" applyBorder="1" applyAlignment="1" applyProtection="1">
      <alignment horizontal="center" vertical="top" wrapText="1"/>
    </xf>
    <xf numFmtId="0" fontId="3" fillId="0" borderId="8" xfId="0" applyNumberFormat="1" applyFont="1" applyFill="1" applyBorder="1" applyAlignment="1" applyProtection="1">
      <alignment horizontal="center" vertical="top"/>
    </xf>
    <xf numFmtId="0" fontId="3" fillId="0" borderId="9" xfId="0" applyNumberFormat="1" applyFont="1" applyFill="1" applyBorder="1" applyAlignment="1" applyProtection="1">
      <alignment horizontal="center" vertical="top"/>
    </xf>
    <xf numFmtId="0" fontId="3" fillId="0" borderId="10" xfId="0" applyNumberFormat="1" applyFont="1" applyFill="1" applyBorder="1" applyAlignment="1" applyProtection="1">
      <alignment horizontal="center" vertical="top"/>
    </xf>
    <xf numFmtId="0" fontId="3" fillId="0" borderId="10" xfId="0" applyNumberFormat="1" applyFont="1" applyFill="1" applyBorder="1" applyAlignment="1" applyProtection="1">
      <alignment horizontal="center" vertical="top" wrapText="1"/>
    </xf>
    <xf numFmtId="0" fontId="3" fillId="0" borderId="11" xfId="0" applyNumberFormat="1" applyFont="1" applyFill="1" applyBorder="1" applyAlignment="1" applyProtection="1">
      <alignment horizontal="center" vertical="top"/>
    </xf>
    <xf numFmtId="0" fontId="3" fillId="0" borderId="12" xfId="0" applyNumberFormat="1" applyFont="1" applyFill="1" applyBorder="1" applyAlignment="1" applyProtection="1">
      <alignment horizontal="left" vertical="top"/>
    </xf>
    <xf numFmtId="164" fontId="3" fillId="0" borderId="13" xfId="0" applyNumberFormat="1" applyFont="1" applyFill="1" applyBorder="1" applyAlignment="1" applyProtection="1">
      <alignment horizontal="center" vertical="top"/>
    </xf>
    <xf numFmtId="164" fontId="3" fillId="0" borderId="14" xfId="0" applyNumberFormat="1" applyFont="1" applyFill="1" applyBorder="1" applyAlignment="1" applyProtection="1">
      <alignment horizontal="center" vertical="top"/>
    </xf>
    <xf numFmtId="164" fontId="3" fillId="0" borderId="15" xfId="0" applyNumberFormat="1" applyFont="1" applyFill="1" applyBorder="1" applyAlignment="1" applyProtection="1">
      <alignment horizontal="center" vertical="top"/>
    </xf>
    <xf numFmtId="164" fontId="3" fillId="0" borderId="16" xfId="0" applyNumberFormat="1" applyFont="1" applyFill="1" applyBorder="1" applyAlignment="1" applyProtection="1">
      <alignment horizontal="center" vertical="top"/>
    </xf>
    <xf numFmtId="164" fontId="3" fillId="0" borderId="17" xfId="0" applyNumberFormat="1" applyFont="1" applyFill="1" applyBorder="1" applyAlignment="1" applyProtection="1">
      <alignment horizontal="center" vertical="top"/>
    </xf>
    <xf numFmtId="164" fontId="3" fillId="0" borderId="18" xfId="0" applyNumberFormat="1" applyFont="1" applyFill="1" applyBorder="1" applyAlignment="1" applyProtection="1">
      <alignment horizontal="center" vertical="top"/>
    </xf>
    <xf numFmtId="0" fontId="3" fillId="0" borderId="19" xfId="0" applyFont="1" applyBorder="1" applyAlignment="1">
      <alignment horizontal="left" vertical="top"/>
    </xf>
    <xf numFmtId="0" fontId="3" fillId="0" borderId="19" xfId="0" applyNumberFormat="1" applyFont="1" applyFill="1" applyBorder="1" applyAlignment="1" applyProtection="1">
      <alignment horizontal="left" vertical="top"/>
    </xf>
    <xf numFmtId="0" fontId="3" fillId="2" borderId="20" xfId="0" applyFont="1" applyFill="1" applyBorder="1" applyAlignment="1">
      <alignment horizontal="left" vertical="top"/>
    </xf>
    <xf numFmtId="164" fontId="3" fillId="0" borderId="9" xfId="0" applyNumberFormat="1" applyFont="1" applyFill="1" applyBorder="1" applyAlignment="1" applyProtection="1">
      <alignment horizontal="center" vertical="top"/>
    </xf>
    <xf numFmtId="164" fontId="3" fillId="0" borderId="10" xfId="0" applyNumberFormat="1" applyFont="1" applyFill="1" applyBorder="1" applyAlignment="1" applyProtection="1">
      <alignment horizontal="center" vertical="top"/>
    </xf>
    <xf numFmtId="164" fontId="3" fillId="0" borderId="11" xfId="0" applyNumberFormat="1" applyFont="1" applyFill="1" applyBorder="1" applyAlignment="1" applyProtection="1">
      <alignment horizontal="center" vertical="top"/>
    </xf>
    <xf numFmtId="0" fontId="8" fillId="0" borderId="21" xfId="0" applyNumberFormat="1" applyFont="1" applyFill="1" applyBorder="1" applyAlignment="1" applyProtection="1">
      <alignment horizontal="left" vertical="top"/>
    </xf>
    <xf numFmtId="164" fontId="6" fillId="0" borderId="22" xfId="0" applyNumberFormat="1" applyFont="1" applyFill="1" applyBorder="1" applyAlignment="1" applyProtection="1">
      <alignment horizontal="center" vertical="top"/>
    </xf>
    <xf numFmtId="0" fontId="9" fillId="0" borderId="0" xfId="0" applyNumberFormat="1" applyFont="1" applyFill="1" applyBorder="1" applyAlignment="1" applyProtection="1">
      <alignment vertical="top"/>
    </xf>
    <xf numFmtId="0" fontId="8" fillId="2" borderId="0" xfId="0" applyFont="1" applyFill="1" applyAlignment="1">
      <alignment vertical="top"/>
    </xf>
    <xf numFmtId="0" fontId="6" fillId="0" borderId="0" xfId="0" applyNumberFormat="1" applyFont="1" applyFill="1" applyBorder="1" applyAlignment="1" applyProtection="1">
      <alignment vertical="top"/>
    </xf>
    <xf numFmtId="0" fontId="3" fillId="0" borderId="17" xfId="0" applyNumberFormat="1" applyFont="1" applyFill="1" applyBorder="1" applyAlignment="1" applyProtection="1">
      <alignment horizontal="left" vertical="top" indent="5"/>
    </xf>
    <xf numFmtId="0" fontId="3" fillId="0" borderId="17" xfId="0" applyNumberFormat="1" applyFont="1" applyFill="1" applyBorder="1" applyAlignment="1" applyProtection="1">
      <alignment horizontal="center" vertical="top" wrapText="1"/>
    </xf>
    <xf numFmtId="0" fontId="3" fillId="0" borderId="17" xfId="0" applyNumberFormat="1" applyFont="1" applyFill="1" applyBorder="1" applyAlignment="1" applyProtection="1">
      <alignment horizontal="center" vertical="top"/>
    </xf>
    <xf numFmtId="0" fontId="6" fillId="0" borderId="17" xfId="0" applyNumberFormat="1" applyFont="1" applyFill="1" applyBorder="1" applyAlignment="1" applyProtection="1">
      <alignment horizontal="left" vertical="top" wrapText="1"/>
    </xf>
    <xf numFmtId="164" fontId="6" fillId="0" borderId="17" xfId="0" applyNumberFormat="1" applyFont="1" applyFill="1" applyBorder="1" applyAlignment="1" applyProtection="1">
      <alignment horizontal="center" vertical="top"/>
    </xf>
    <xf numFmtId="0" fontId="6" fillId="2" borderId="17" xfId="0" applyFont="1" applyFill="1" applyBorder="1" applyAlignment="1">
      <alignment horizontal="left" vertical="top" wrapText="1"/>
    </xf>
    <xf numFmtId="0" fontId="10" fillId="3" borderId="17" xfId="0" applyNumberFormat="1" applyFont="1" applyFill="1" applyBorder="1" applyAlignment="1" applyProtection="1">
      <alignment horizontal="left" vertical="top" wrapText="1"/>
    </xf>
    <xf numFmtId="164" fontId="10" fillId="3" borderId="17" xfId="0" applyNumberFormat="1" applyFont="1" applyFill="1" applyBorder="1" applyAlignment="1" applyProtection="1">
      <alignment horizontal="center" vertical="top"/>
    </xf>
    <xf numFmtId="164" fontId="3" fillId="3" borderId="17" xfId="0" applyNumberFormat="1" applyFont="1" applyFill="1" applyBorder="1" applyAlignment="1" applyProtection="1">
      <alignment horizontal="center" vertical="top"/>
    </xf>
    <xf numFmtId="0" fontId="0" fillId="3" borderId="0" xfId="0" applyFill="1"/>
    <xf numFmtId="0" fontId="10" fillId="2" borderId="17" xfId="0" applyFont="1" applyFill="1" applyBorder="1" applyAlignment="1">
      <alignment horizontal="left" vertical="top" wrapText="1"/>
    </xf>
    <xf numFmtId="0" fontId="10" fillId="3" borderId="17" xfId="0" applyFont="1" applyFill="1" applyBorder="1" applyAlignment="1">
      <alignment horizontal="left" vertical="top"/>
    </xf>
    <xf numFmtId="0" fontId="3" fillId="3" borderId="17" xfId="0" applyFont="1" applyFill="1" applyBorder="1" applyAlignment="1">
      <alignment horizontal="left" vertical="top"/>
    </xf>
    <xf numFmtId="0" fontId="3" fillId="2" borderId="17" xfId="0" applyFont="1" applyFill="1" applyBorder="1" applyAlignment="1">
      <alignment horizontal="left" vertical="top"/>
    </xf>
    <xf numFmtId="0" fontId="3" fillId="4" borderId="17" xfId="0" applyFont="1" applyFill="1" applyBorder="1" applyAlignment="1">
      <alignment horizontal="left" vertical="top"/>
    </xf>
    <xf numFmtId="0" fontId="10" fillId="2" borderId="17" xfId="0" applyFont="1" applyFill="1" applyBorder="1" applyAlignment="1">
      <alignment horizontal="left" vertical="top"/>
    </xf>
    <xf numFmtId="0" fontId="3" fillId="3" borderId="17" xfId="0" applyNumberFormat="1" applyFont="1" applyFill="1" applyBorder="1" applyAlignment="1" applyProtection="1">
      <alignment horizontal="left" vertical="top" wrapText="1"/>
    </xf>
    <xf numFmtId="0" fontId="3" fillId="3" borderId="17" xfId="0" applyNumberFormat="1" applyFont="1" applyFill="1" applyBorder="1" applyAlignment="1" applyProtection="1">
      <alignment horizontal="left" vertical="top"/>
    </xf>
    <xf numFmtId="164" fontId="6" fillId="3" borderId="17" xfId="0" applyNumberFormat="1" applyFont="1" applyFill="1" applyBorder="1" applyAlignment="1" applyProtection="1">
      <alignment horizontal="center" vertical="top"/>
    </xf>
    <xf numFmtId="0" fontId="6" fillId="3" borderId="17" xfId="0" applyNumberFormat="1" applyFont="1" applyFill="1" applyBorder="1" applyAlignment="1" applyProtection="1">
      <alignment horizontal="left" vertical="top" wrapText="1"/>
    </xf>
    <xf numFmtId="0" fontId="6" fillId="3" borderId="17" xfId="0" applyNumberFormat="1" applyFont="1" applyFill="1" applyBorder="1" applyAlignment="1" applyProtection="1">
      <alignment horizontal="left" vertical="top"/>
    </xf>
    <xf numFmtId="0" fontId="3" fillId="3" borderId="0" xfId="0" applyNumberFormat="1" applyFont="1" applyFill="1" applyBorder="1" applyAlignment="1" applyProtection="1">
      <alignment vertical="top"/>
    </xf>
    <xf numFmtId="0" fontId="3" fillId="3" borderId="0" xfId="0" applyNumberFormat="1" applyFont="1" applyFill="1" applyBorder="1" applyAlignment="1" applyProtection="1">
      <alignment horizontal="center" vertical="top"/>
    </xf>
    <xf numFmtId="0" fontId="5" fillId="0" borderId="0" xfId="0" applyNumberFormat="1" applyFont="1" applyFill="1" applyBorder="1" applyAlignment="1" applyProtection="1">
      <alignment vertical="top"/>
    </xf>
    <xf numFmtId="0" fontId="3" fillId="0" borderId="1" xfId="0" applyNumberFormat="1" applyFont="1" applyFill="1" applyBorder="1" applyAlignment="1" applyProtection="1">
      <alignment horizontal="left" vertical="top" indent="8"/>
    </xf>
    <xf numFmtId="0" fontId="3" fillId="0" borderId="5" xfId="0" applyNumberFormat="1" applyFont="1" applyFill="1" applyBorder="1" applyAlignment="1" applyProtection="1">
      <alignment horizontal="left" vertical="top" indent="8"/>
    </xf>
    <xf numFmtId="0" fontId="6" fillId="0" borderId="2" xfId="0" applyNumberFormat="1" applyFont="1" applyFill="1" applyBorder="1" applyAlignment="1" applyProtection="1">
      <alignment horizontal="center" vertical="top"/>
    </xf>
    <xf numFmtId="0" fontId="6" fillId="0" borderId="3" xfId="0" applyNumberFormat="1" applyFont="1" applyFill="1" applyBorder="1" applyAlignment="1" applyProtection="1">
      <alignment horizontal="center" vertical="top"/>
    </xf>
    <xf numFmtId="0" fontId="7" fillId="0" borderId="3" xfId="0" applyFont="1" applyBorder="1" applyAlignment="1">
      <alignment vertical="top"/>
    </xf>
    <xf numFmtId="0" fontId="7" fillId="0" borderId="4" xfId="0" applyFont="1" applyBorder="1" applyAlignment="1">
      <alignment vertical="top"/>
    </xf>
    <xf numFmtId="0" fontId="6" fillId="0" borderId="4" xfId="0" applyNumberFormat="1" applyFont="1" applyFill="1" applyBorder="1" applyAlignment="1" applyProtection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7"/>
  <sheetViews>
    <sheetView tabSelected="1" workbookViewId="0">
      <selection activeCell="I26" sqref="I26"/>
    </sheetView>
  </sheetViews>
  <sheetFormatPr defaultRowHeight="15"/>
  <cols>
    <col min="1" max="1" width="29.5703125" customWidth="1"/>
    <col min="5" max="5" width="12" customWidth="1"/>
    <col min="6" max="6" width="11.28515625" customWidth="1"/>
    <col min="9" max="9" width="10.85546875" customWidth="1"/>
    <col min="10" max="10" width="11.5703125" customWidth="1"/>
    <col min="11" max="11" width="15.85546875" customWidth="1"/>
  </cols>
  <sheetData>
    <row r="1" spans="1:12">
      <c r="A1" s="1"/>
      <c r="B1" s="1"/>
      <c r="C1" s="1"/>
      <c r="D1" s="1"/>
      <c r="E1" s="2"/>
      <c r="F1" s="3"/>
      <c r="G1" s="1"/>
      <c r="H1" s="1"/>
      <c r="I1" s="1"/>
      <c r="J1" s="1"/>
      <c r="K1" s="1"/>
      <c r="L1" s="1"/>
    </row>
    <row r="2" spans="1:12">
      <c r="A2" s="4" t="s">
        <v>0</v>
      </c>
      <c r="B2" s="1"/>
      <c r="C2" s="1"/>
      <c r="D2" s="1"/>
      <c r="E2" s="1"/>
      <c r="F2" s="3"/>
      <c r="G2" s="1"/>
      <c r="H2" s="1"/>
      <c r="I2" s="1"/>
      <c r="J2" s="1"/>
      <c r="K2" s="1"/>
      <c r="L2" s="1"/>
    </row>
    <row r="3" spans="1:12">
      <c r="A3" s="1"/>
      <c r="B3" s="1"/>
      <c r="C3" s="1"/>
      <c r="D3" s="1"/>
      <c r="E3" s="1"/>
      <c r="F3" s="3"/>
      <c r="G3" s="1"/>
      <c r="H3" s="1"/>
      <c r="I3" s="1"/>
      <c r="J3" s="1"/>
      <c r="K3" s="1"/>
      <c r="L3" s="1"/>
    </row>
    <row r="4" spans="1:12">
      <c r="A4" s="5" t="s">
        <v>1</v>
      </c>
      <c r="B4" s="5">
        <v>3623.9</v>
      </c>
      <c r="C4" s="5"/>
      <c r="D4" s="5"/>
      <c r="E4" s="5"/>
      <c r="F4" s="6"/>
      <c r="G4" s="5"/>
      <c r="H4" s="5"/>
      <c r="I4" s="5"/>
      <c r="J4" s="5"/>
      <c r="K4" s="5"/>
      <c r="L4" s="7"/>
    </row>
    <row r="5" spans="1:12">
      <c r="A5" s="5"/>
      <c r="B5" s="5"/>
      <c r="C5" s="5"/>
      <c r="D5" s="5"/>
      <c r="E5" s="5"/>
      <c r="F5" s="6"/>
      <c r="G5" s="5"/>
      <c r="H5" s="5"/>
      <c r="I5" s="5"/>
      <c r="J5" s="5"/>
      <c r="K5" s="5"/>
      <c r="L5" s="7"/>
    </row>
    <row r="6" spans="1:12">
      <c r="A6" s="8" t="s">
        <v>2</v>
      </c>
      <c r="B6" s="5"/>
      <c r="C6" s="5"/>
      <c r="D6" s="5"/>
      <c r="E6" s="5"/>
      <c r="F6" s="6"/>
      <c r="G6" s="5"/>
      <c r="H6" s="5"/>
      <c r="I6" s="5"/>
      <c r="J6" s="5"/>
      <c r="K6" s="5"/>
      <c r="L6" s="7"/>
    </row>
    <row r="7" spans="1:12" ht="15.75" thickBot="1">
      <c r="A7" s="5"/>
      <c r="B7" s="5"/>
      <c r="C7" s="5"/>
      <c r="D7" s="5"/>
      <c r="E7" s="5"/>
      <c r="F7" s="6"/>
      <c r="G7" s="5"/>
      <c r="H7" s="5"/>
      <c r="I7" s="5"/>
      <c r="J7" s="5"/>
      <c r="K7" s="5"/>
      <c r="L7" s="7"/>
    </row>
    <row r="8" spans="1:12">
      <c r="A8" s="59" t="s">
        <v>3</v>
      </c>
      <c r="B8" s="61" t="s">
        <v>4</v>
      </c>
      <c r="C8" s="62"/>
      <c r="D8" s="62"/>
      <c r="E8" s="63"/>
      <c r="F8" s="64"/>
      <c r="G8" s="61" t="s">
        <v>5</v>
      </c>
      <c r="H8" s="62"/>
      <c r="I8" s="62"/>
      <c r="J8" s="62"/>
      <c r="K8" s="65"/>
      <c r="L8" s="7"/>
    </row>
    <row r="9" spans="1:12" ht="26.25" thickBot="1">
      <c r="A9" s="60"/>
      <c r="B9" s="9" t="s">
        <v>6</v>
      </c>
      <c r="C9" s="10" t="s">
        <v>7</v>
      </c>
      <c r="D9" s="11" t="s">
        <v>8</v>
      </c>
      <c r="E9" s="10" t="s">
        <v>9</v>
      </c>
      <c r="F9" s="12" t="s">
        <v>10</v>
      </c>
      <c r="G9" s="13" t="s">
        <v>6</v>
      </c>
      <c r="H9" s="14" t="s">
        <v>7</v>
      </c>
      <c r="I9" s="15" t="s">
        <v>8</v>
      </c>
      <c r="J9" s="14" t="s">
        <v>9</v>
      </c>
      <c r="K9" s="16" t="s">
        <v>10</v>
      </c>
      <c r="L9" s="7"/>
    </row>
    <row r="10" spans="1:12">
      <c r="A10" s="17" t="s">
        <v>11</v>
      </c>
      <c r="B10" s="18">
        <v>282929.40000000002</v>
      </c>
      <c r="C10" s="19">
        <v>0</v>
      </c>
      <c r="D10" s="19"/>
      <c r="E10" s="19"/>
      <c r="F10" s="20">
        <f t="shared" ref="F10:F19" si="0">SUM(B10:E10)</f>
        <v>282929.40000000002</v>
      </c>
      <c r="G10" s="18">
        <v>200828.02</v>
      </c>
      <c r="H10" s="19">
        <v>0</v>
      </c>
      <c r="I10" s="19"/>
      <c r="J10" s="19"/>
      <c r="K10" s="20">
        <f t="shared" ref="K10:K19" si="1">SUM(G10:J10)</f>
        <v>200828.02</v>
      </c>
      <c r="L10" s="7"/>
    </row>
    <row r="11" spans="1:12">
      <c r="A11" s="17" t="s">
        <v>12</v>
      </c>
      <c r="B11" s="21">
        <v>18861.96</v>
      </c>
      <c r="C11" s="22"/>
      <c r="D11" s="22"/>
      <c r="E11" s="22"/>
      <c r="F11" s="23">
        <f t="shared" si="0"/>
        <v>18861.96</v>
      </c>
      <c r="G11" s="21">
        <v>12644.060000000001</v>
      </c>
      <c r="H11" s="22"/>
      <c r="I11" s="22"/>
      <c r="J11" s="22"/>
      <c r="K11" s="23">
        <f t="shared" si="1"/>
        <v>12644.060000000001</v>
      </c>
      <c r="L11" s="7"/>
    </row>
    <row r="12" spans="1:12">
      <c r="A12" s="17" t="s">
        <v>13</v>
      </c>
      <c r="B12" s="21">
        <v>105501.32</v>
      </c>
      <c r="C12" s="22"/>
      <c r="D12" s="22"/>
      <c r="E12" s="22"/>
      <c r="F12" s="23">
        <f t="shared" si="0"/>
        <v>105501.32</v>
      </c>
      <c r="G12" s="21">
        <v>81414.97</v>
      </c>
      <c r="H12" s="22"/>
      <c r="I12" s="22"/>
      <c r="J12" s="22"/>
      <c r="K12" s="23">
        <f t="shared" si="1"/>
        <v>81414.97</v>
      </c>
      <c r="L12" s="7"/>
    </row>
    <row r="13" spans="1:12">
      <c r="A13" s="24" t="s">
        <v>14</v>
      </c>
      <c r="B13" s="21"/>
      <c r="C13" s="22"/>
      <c r="D13" s="22"/>
      <c r="E13" s="22"/>
      <c r="F13" s="23">
        <f t="shared" si="0"/>
        <v>0</v>
      </c>
      <c r="G13" s="21"/>
      <c r="H13" s="22"/>
      <c r="I13" s="22"/>
      <c r="J13" s="22"/>
      <c r="K13" s="23">
        <f t="shared" si="1"/>
        <v>0</v>
      </c>
      <c r="L13" s="7"/>
    </row>
    <row r="14" spans="1:12">
      <c r="A14" s="17" t="s">
        <v>15</v>
      </c>
      <c r="B14" s="21">
        <v>74585.279999999999</v>
      </c>
      <c r="C14" s="22"/>
      <c r="D14" s="22"/>
      <c r="E14" s="22"/>
      <c r="F14" s="23">
        <f t="shared" si="0"/>
        <v>74585.279999999999</v>
      </c>
      <c r="G14" s="21">
        <v>54369.47</v>
      </c>
      <c r="H14" s="22"/>
      <c r="I14" s="22"/>
      <c r="J14" s="22"/>
      <c r="K14" s="23">
        <f t="shared" si="1"/>
        <v>54369.47</v>
      </c>
      <c r="L14" s="7"/>
    </row>
    <row r="15" spans="1:12">
      <c r="A15" s="24" t="s">
        <v>16</v>
      </c>
      <c r="B15" s="21"/>
      <c r="C15" s="22"/>
      <c r="D15" s="22"/>
      <c r="E15" s="22"/>
      <c r="F15" s="23">
        <f t="shared" si="0"/>
        <v>0</v>
      </c>
      <c r="G15" s="21"/>
      <c r="H15" s="22"/>
      <c r="I15" s="22"/>
      <c r="J15" s="22"/>
      <c r="K15" s="23">
        <f t="shared" si="1"/>
        <v>0</v>
      </c>
      <c r="L15" s="7"/>
    </row>
    <row r="16" spans="1:12">
      <c r="A16" s="25" t="s">
        <v>17</v>
      </c>
      <c r="B16" s="21">
        <v>297395.24</v>
      </c>
      <c r="C16" s="22"/>
      <c r="D16" s="22"/>
      <c r="E16" s="22"/>
      <c r="F16" s="23">
        <f t="shared" si="0"/>
        <v>297395.24</v>
      </c>
      <c r="G16" s="21">
        <v>211127.93999999997</v>
      </c>
      <c r="H16" s="22"/>
      <c r="I16" s="22"/>
      <c r="J16" s="22"/>
      <c r="K16" s="23">
        <f t="shared" si="1"/>
        <v>211127.93999999997</v>
      </c>
      <c r="L16" s="7"/>
    </row>
    <row r="17" spans="1:12">
      <c r="A17" s="24" t="s">
        <v>18</v>
      </c>
      <c r="B17" s="21"/>
      <c r="C17" s="22"/>
      <c r="D17" s="22"/>
      <c r="E17" s="22"/>
      <c r="F17" s="23">
        <f t="shared" si="0"/>
        <v>0</v>
      </c>
      <c r="G17" s="21"/>
      <c r="H17" s="22"/>
      <c r="I17" s="22"/>
      <c r="J17" s="22"/>
      <c r="K17" s="23">
        <f t="shared" si="1"/>
        <v>0</v>
      </c>
      <c r="L17" s="7"/>
    </row>
    <row r="18" spans="1:12">
      <c r="A18" s="26" t="s">
        <v>19</v>
      </c>
      <c r="B18" s="21"/>
      <c r="C18" s="22">
        <v>2473.6</v>
      </c>
      <c r="D18" s="22"/>
      <c r="E18" s="22"/>
      <c r="F18" s="23">
        <f t="shared" si="0"/>
        <v>2473.6</v>
      </c>
      <c r="G18" s="21"/>
      <c r="H18" s="22">
        <v>373.6</v>
      </c>
      <c r="I18" s="22"/>
      <c r="J18" s="22"/>
      <c r="K18" s="23">
        <f t="shared" si="1"/>
        <v>373.6</v>
      </c>
      <c r="L18" s="7"/>
    </row>
    <row r="19" spans="1:12" ht="15.75" thickBot="1">
      <c r="A19" s="26" t="s">
        <v>20</v>
      </c>
      <c r="B19" s="27"/>
      <c r="C19" s="28"/>
      <c r="D19" s="28"/>
      <c r="E19" s="28"/>
      <c r="F19" s="29">
        <f t="shared" si="0"/>
        <v>0</v>
      </c>
      <c r="G19" s="27"/>
      <c r="H19" s="28"/>
      <c r="I19" s="28"/>
      <c r="J19" s="28"/>
      <c r="K19" s="29">
        <f t="shared" si="1"/>
        <v>0</v>
      </c>
      <c r="L19" s="7"/>
    </row>
    <row r="20" spans="1:12" ht="15.75" thickBot="1">
      <c r="A20" s="30" t="s">
        <v>21</v>
      </c>
      <c r="B20" s="31">
        <f t="shared" ref="B20:K20" si="2">SUM(B10:B19)</f>
        <v>779273.20000000007</v>
      </c>
      <c r="C20" s="31">
        <f t="shared" si="2"/>
        <v>2473.6</v>
      </c>
      <c r="D20" s="31">
        <f t="shared" si="2"/>
        <v>0</v>
      </c>
      <c r="E20" s="31">
        <f t="shared" si="2"/>
        <v>0</v>
      </c>
      <c r="F20" s="31">
        <f t="shared" si="2"/>
        <v>781746.8</v>
      </c>
      <c r="G20" s="31">
        <f t="shared" si="2"/>
        <v>560384.46</v>
      </c>
      <c r="H20" s="31">
        <f t="shared" si="2"/>
        <v>373.6</v>
      </c>
      <c r="I20" s="31">
        <f t="shared" si="2"/>
        <v>0</v>
      </c>
      <c r="J20" s="31">
        <f t="shared" si="2"/>
        <v>0</v>
      </c>
      <c r="K20" s="31">
        <f t="shared" si="2"/>
        <v>560758.05999999994</v>
      </c>
      <c r="L20" s="32"/>
    </row>
    <row r="23" spans="1:12">
      <c r="A23" s="33" t="s">
        <v>22</v>
      </c>
      <c r="B23" s="6"/>
      <c r="C23" s="6"/>
      <c r="D23" s="6"/>
      <c r="E23" s="6"/>
      <c r="F23" s="6"/>
    </row>
    <row r="24" spans="1:12">
      <c r="A24" s="34"/>
      <c r="B24" s="6"/>
      <c r="C24" s="6"/>
      <c r="D24" s="6"/>
      <c r="E24" s="6"/>
      <c r="F24" s="6"/>
    </row>
    <row r="25" spans="1:12" ht="51">
      <c r="A25" s="35" t="s">
        <v>3</v>
      </c>
      <c r="B25" s="36" t="s">
        <v>23</v>
      </c>
      <c r="C25" s="36" t="s">
        <v>24</v>
      </c>
      <c r="D25" s="36" t="s">
        <v>25</v>
      </c>
      <c r="E25" s="36" t="s">
        <v>26</v>
      </c>
      <c r="F25" s="37" t="s">
        <v>27</v>
      </c>
    </row>
    <row r="26" spans="1:12" ht="25.5">
      <c r="A26" s="38" t="s">
        <v>28</v>
      </c>
      <c r="B26" s="22">
        <v>0</v>
      </c>
      <c r="C26" s="22">
        <f>K10+K11+K19+K18</f>
        <v>213845.68</v>
      </c>
      <c r="D26" s="22">
        <f>SUM(D28:D49)</f>
        <v>365890.85394000006</v>
      </c>
      <c r="E26" s="22">
        <f>SUM(E28:E49)</f>
        <v>425408.52834000008</v>
      </c>
      <c r="F26" s="39">
        <f>SUM(B26+C26-E26)+C27</f>
        <v>-211562.84834000008</v>
      </c>
    </row>
    <row r="27" spans="1:12" ht="25.5">
      <c r="A27" s="40" t="s">
        <v>29</v>
      </c>
      <c r="B27" s="22"/>
      <c r="C27" s="22">
        <f>K13+K15+K17</f>
        <v>0</v>
      </c>
      <c r="D27" s="22"/>
      <c r="E27" s="22"/>
      <c r="F27" s="39"/>
    </row>
    <row r="28" spans="1:12">
      <c r="A28" s="41" t="s">
        <v>30</v>
      </c>
      <c r="B28" s="42"/>
      <c r="C28" s="42"/>
      <c r="D28" s="42">
        <v>3592.9208399999998</v>
      </c>
      <c r="E28" s="42">
        <v>3592.9208399999998</v>
      </c>
      <c r="F28" s="43"/>
      <c r="G28" s="44"/>
    </row>
    <row r="29" spans="1:12">
      <c r="A29" s="45" t="str">
        <f>A53</f>
        <v>Перерасчет ОДН 2013,2014,2015г.г.</v>
      </c>
      <c r="B29" s="42"/>
      <c r="C29" s="42"/>
      <c r="D29" s="42"/>
      <c r="E29" s="42">
        <v>10146.92</v>
      </c>
      <c r="F29" s="43"/>
      <c r="G29" s="44"/>
    </row>
    <row r="30" spans="1:12">
      <c r="A30" s="46" t="s">
        <v>31</v>
      </c>
      <c r="B30" s="43"/>
      <c r="C30" s="43"/>
      <c r="D30" s="43">
        <v>190.32</v>
      </c>
      <c r="E30" s="43">
        <v>190.32</v>
      </c>
      <c r="F30" s="43"/>
      <c r="G30" s="44"/>
      <c r="H30" s="6"/>
    </row>
    <row r="31" spans="1:12">
      <c r="A31" s="47" t="s">
        <v>32</v>
      </c>
      <c r="B31" s="43"/>
      <c r="C31" s="43"/>
      <c r="D31" s="43">
        <v>7800</v>
      </c>
      <c r="E31" s="43">
        <v>7800</v>
      </c>
      <c r="F31" s="43"/>
      <c r="G31" s="44"/>
      <c r="H31" s="6"/>
    </row>
    <row r="32" spans="1:12">
      <c r="A32" s="48" t="s">
        <v>33</v>
      </c>
      <c r="B32" s="43"/>
      <c r="C32" s="43"/>
      <c r="D32" s="43">
        <v>6904</v>
      </c>
      <c r="E32" s="43">
        <v>6904</v>
      </c>
      <c r="F32" s="43"/>
      <c r="G32" s="44"/>
      <c r="H32" s="6"/>
    </row>
    <row r="33" spans="1:8">
      <c r="A33" s="49" t="s">
        <v>34</v>
      </c>
      <c r="B33" s="43"/>
      <c r="C33" s="43"/>
      <c r="D33" s="43">
        <v>14000</v>
      </c>
      <c r="E33" s="43">
        <v>14000</v>
      </c>
      <c r="F33" s="43"/>
      <c r="G33" s="44"/>
      <c r="H33" s="6"/>
    </row>
    <row r="34" spans="1:8">
      <c r="A34" s="49" t="s">
        <v>35</v>
      </c>
      <c r="B34" s="43"/>
      <c r="C34" s="43"/>
      <c r="D34" s="43">
        <v>16757</v>
      </c>
      <c r="E34" s="43">
        <v>16757</v>
      </c>
      <c r="F34" s="43"/>
      <c r="G34" s="44"/>
      <c r="H34" s="6"/>
    </row>
    <row r="35" spans="1:8">
      <c r="A35" s="48" t="s">
        <v>36</v>
      </c>
      <c r="B35" s="43"/>
      <c r="C35" s="43"/>
      <c r="D35" s="43">
        <v>9650</v>
      </c>
      <c r="E35" s="43">
        <v>9650</v>
      </c>
      <c r="F35" s="43"/>
      <c r="G35" s="44"/>
      <c r="H35" s="6"/>
    </row>
    <row r="36" spans="1:8">
      <c r="A36" s="48" t="s">
        <v>37</v>
      </c>
      <c r="B36" s="43"/>
      <c r="C36" s="43"/>
      <c r="D36" s="43">
        <v>1074.67</v>
      </c>
      <c r="E36" s="43">
        <v>1074.67</v>
      </c>
      <c r="F36" s="43"/>
      <c r="G36" s="44"/>
      <c r="H36" s="6"/>
    </row>
    <row r="37" spans="1:8">
      <c r="A37" s="48" t="s">
        <v>38</v>
      </c>
      <c r="B37" s="43"/>
      <c r="C37" s="43"/>
      <c r="D37" s="43">
        <v>41200</v>
      </c>
      <c r="E37" s="43">
        <v>41200</v>
      </c>
      <c r="F37" s="43"/>
      <c r="G37" s="44"/>
      <c r="H37" s="6"/>
    </row>
    <row r="38" spans="1:8">
      <c r="A38" s="48" t="s">
        <v>39</v>
      </c>
      <c r="B38" s="43"/>
      <c r="C38" s="43"/>
      <c r="D38" s="43">
        <v>687.59999999999991</v>
      </c>
      <c r="E38" s="43">
        <v>687.59999999999991</v>
      </c>
      <c r="F38" s="43"/>
      <c r="G38" s="44"/>
      <c r="H38" s="6"/>
    </row>
    <row r="39" spans="1:8">
      <c r="A39" s="47" t="s">
        <v>40</v>
      </c>
      <c r="B39" s="43"/>
      <c r="C39" s="43"/>
      <c r="D39" s="43">
        <v>11802.963760000001</v>
      </c>
      <c r="E39" s="43">
        <v>11802.963760000001</v>
      </c>
      <c r="F39" s="43"/>
      <c r="G39" s="44"/>
      <c r="H39" s="6"/>
    </row>
    <row r="40" spans="1:8">
      <c r="A40" s="47" t="s">
        <v>41</v>
      </c>
      <c r="B40" s="43"/>
      <c r="C40" s="43"/>
      <c r="D40" s="43">
        <v>7984.5649199999998</v>
      </c>
      <c r="E40" s="43">
        <v>7984.5649199999998</v>
      </c>
      <c r="F40" s="43"/>
      <c r="G40" s="44"/>
      <c r="H40" s="6"/>
    </row>
    <row r="41" spans="1:8">
      <c r="A41" s="47" t="s">
        <v>42</v>
      </c>
      <c r="B41" s="43"/>
      <c r="C41" s="43"/>
      <c r="D41" s="43">
        <v>3141.0794279999996</v>
      </c>
      <c r="E41" s="43">
        <v>3141.0794279999996</v>
      </c>
      <c r="F41" s="43"/>
      <c r="G41" s="44"/>
      <c r="H41" s="6"/>
    </row>
    <row r="42" spans="1:8">
      <c r="A42" s="50" t="s">
        <v>43</v>
      </c>
      <c r="B42" s="43"/>
      <c r="C42" s="43"/>
      <c r="D42" s="43">
        <v>7300.3887960000002</v>
      </c>
      <c r="E42" s="43">
        <v>7300.3887960000002</v>
      </c>
      <c r="F42" s="43"/>
      <c r="G42" s="44"/>
      <c r="H42" s="6"/>
    </row>
    <row r="43" spans="1:8">
      <c r="A43" s="51" t="s">
        <v>44</v>
      </c>
      <c r="B43" s="43"/>
      <c r="C43" s="43"/>
      <c r="D43" s="43">
        <v>3272</v>
      </c>
      <c r="E43" s="43">
        <v>3272</v>
      </c>
      <c r="F43" s="43"/>
      <c r="G43" s="44"/>
      <c r="H43" s="6"/>
    </row>
    <row r="44" spans="1:8">
      <c r="A44" s="48" t="s">
        <v>45</v>
      </c>
      <c r="B44" s="43"/>
      <c r="C44" s="43"/>
      <c r="D44" s="42">
        <v>5856</v>
      </c>
      <c r="E44" s="42">
        <v>5856</v>
      </c>
      <c r="F44" s="43"/>
      <c r="G44" s="44"/>
      <c r="H44" s="6"/>
    </row>
    <row r="45" spans="1:8" ht="25.5">
      <c r="A45" s="51" t="s">
        <v>46</v>
      </c>
      <c r="B45" s="43"/>
      <c r="C45" s="43"/>
      <c r="D45" s="43">
        <v>140578.29</v>
      </c>
      <c r="E45" s="43">
        <v>213512.31</v>
      </c>
      <c r="F45" s="43"/>
      <c r="G45" s="44"/>
      <c r="H45" s="6"/>
    </row>
    <row r="46" spans="1:8">
      <c r="A46" s="51" t="s">
        <v>47</v>
      </c>
      <c r="B46" s="43"/>
      <c r="C46" s="43"/>
      <c r="D46" s="43">
        <v>26384.25</v>
      </c>
      <c r="E46" s="43">
        <v>34757.449999999997</v>
      </c>
      <c r="F46" s="43"/>
      <c r="G46" s="44"/>
    </row>
    <row r="47" spans="1:8">
      <c r="A47" s="52" t="s">
        <v>48</v>
      </c>
      <c r="B47" s="43"/>
      <c r="C47" s="43"/>
      <c r="D47" s="43">
        <v>162.9</v>
      </c>
      <c r="E47" s="43">
        <v>162.9</v>
      </c>
      <c r="F47" s="43"/>
      <c r="G47" s="44"/>
    </row>
    <row r="48" spans="1:8">
      <c r="A48" s="52" t="s">
        <v>49</v>
      </c>
      <c r="B48" s="43">
        <v>0</v>
      </c>
      <c r="C48" s="43"/>
      <c r="D48" s="43">
        <v>47881.625599999999</v>
      </c>
      <c r="E48" s="43">
        <v>15945.16</v>
      </c>
      <c r="F48" s="43">
        <f>B48+D48-E48</f>
        <v>31936.4656</v>
      </c>
      <c r="G48" s="44"/>
    </row>
    <row r="49" spans="1:10">
      <c r="A49" s="52" t="s">
        <v>12</v>
      </c>
      <c r="B49" s="43"/>
      <c r="C49" s="43"/>
      <c r="D49" s="43">
        <v>9670.2805960000005</v>
      </c>
      <c r="E49" s="43">
        <v>9670.2805960000005</v>
      </c>
      <c r="F49" s="53"/>
      <c r="G49" s="44"/>
    </row>
    <row r="50" spans="1:10" ht="25.5">
      <c r="A50" s="54" t="s">
        <v>50</v>
      </c>
      <c r="B50" s="43">
        <v>0</v>
      </c>
      <c r="C50" s="43">
        <f>K14</f>
        <v>54369.47</v>
      </c>
      <c r="D50" s="53">
        <v>36800</v>
      </c>
      <c r="E50" s="53">
        <v>111517.66</v>
      </c>
      <c r="F50" s="53">
        <f>SUM(B50+C50-E50)</f>
        <v>-57148.19</v>
      </c>
      <c r="G50" s="44"/>
    </row>
    <row r="51" spans="1:10">
      <c r="A51" s="54" t="s">
        <v>51</v>
      </c>
      <c r="B51" s="43">
        <v>0</v>
      </c>
      <c r="C51" s="43">
        <f>K16</f>
        <v>211127.93999999997</v>
      </c>
      <c r="D51" s="53">
        <v>152430</v>
      </c>
      <c r="E51" s="53">
        <v>423514.48</v>
      </c>
      <c r="F51" s="53">
        <f>SUM(B51+C51-E51)</f>
        <v>-212386.54</v>
      </c>
      <c r="G51" s="44"/>
    </row>
    <row r="52" spans="1:10">
      <c r="A52" s="54" t="s">
        <v>52</v>
      </c>
      <c r="B52" s="43">
        <v>0</v>
      </c>
      <c r="C52" s="43">
        <f>K12</f>
        <v>81414.97</v>
      </c>
      <c r="D52" s="53">
        <v>123874.34591999999</v>
      </c>
      <c r="E52" s="53">
        <v>111952.55</v>
      </c>
      <c r="F52" s="53">
        <f>SUM(B52+C52-E52)-E53</f>
        <v>-20390.660000000003</v>
      </c>
      <c r="G52" s="44"/>
    </row>
    <row r="53" spans="1:10">
      <c r="A53" s="40" t="s">
        <v>56</v>
      </c>
      <c r="B53" s="43"/>
      <c r="C53" s="43"/>
      <c r="D53" s="53"/>
      <c r="E53" s="53">
        <v>-10146.92</v>
      </c>
      <c r="F53" s="53"/>
      <c r="G53" s="44"/>
    </row>
    <row r="54" spans="1:10">
      <c r="A54" s="55" t="s">
        <v>53</v>
      </c>
      <c r="B54" s="53">
        <f>SUM(B26:B52)-B48</f>
        <v>0</v>
      </c>
      <c r="C54" s="53">
        <f>SUM(C26:C52)</f>
        <v>560758.05999999994</v>
      </c>
      <c r="D54" s="53">
        <f>SUM(D26+D50+D51+D52)</f>
        <v>678995.19986000005</v>
      </c>
      <c r="E54" s="53">
        <f>SUM(E26+E50+E51+E52+E53)</f>
        <v>1062246.2983400002</v>
      </c>
      <c r="F54" s="53">
        <f>SUM(B54+C54-E54)</f>
        <v>-501488.23834000027</v>
      </c>
      <c r="G54" s="44"/>
    </row>
    <row r="55" spans="1:10">
      <c r="A55" s="56" t="s">
        <v>54</v>
      </c>
      <c r="B55" s="57"/>
      <c r="C55" s="57"/>
      <c r="D55" s="57"/>
      <c r="E55" s="57"/>
      <c r="F55" s="57"/>
      <c r="G55" s="56"/>
      <c r="H55" s="58"/>
      <c r="I55" s="58"/>
      <c r="J55" s="58"/>
    </row>
    <row r="56" spans="1:10">
      <c r="A56" s="56" t="s">
        <v>55</v>
      </c>
      <c r="B56" s="57"/>
      <c r="C56" s="57"/>
      <c r="D56" s="57"/>
      <c r="E56" s="57"/>
      <c r="F56" s="57"/>
      <c r="G56" s="56"/>
      <c r="H56" s="58"/>
      <c r="I56" s="58"/>
      <c r="J56" s="58"/>
    </row>
    <row r="57" spans="1:10">
      <c r="A57" s="56"/>
      <c r="B57" s="57"/>
      <c r="C57" s="57"/>
      <c r="D57" s="57"/>
      <c r="E57" s="57"/>
      <c r="F57" s="57"/>
      <c r="G57" s="56"/>
      <c r="H57" s="58"/>
      <c r="I57" s="58"/>
      <c r="J57" s="58"/>
    </row>
  </sheetData>
  <mergeCells count="3">
    <mergeCell ref="A8:A9"/>
    <mergeCell ref="B8:F8"/>
    <mergeCell ref="G8:K8"/>
  </mergeCells>
  <pageMargins left="0.11811023622047245" right="0.11811023622047245" top="0.15748031496062992" bottom="0.11811023622047245" header="0.31496062992125984" footer="0.31496062992125984"/>
  <pageSetup paperSize="9" scale="9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2016-07-15T07:49:30Z</dcterms:modified>
</cp:coreProperties>
</file>