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1835" activeTab="0"/>
  </bookViews>
  <sheets>
    <sheet name="приложение 1" sheetId="1" r:id="rId1"/>
  </sheets>
  <externalReferences>
    <externalReference r:id="rId4"/>
    <externalReference r:id="rId5"/>
  </externalReferences>
  <definedNames>
    <definedName name="_xlnm._FilterDatabase" localSheetId="0" hidden="1">'приложение 1'!$A$14:$U$63</definedName>
    <definedName name="Excel_BuiltIn_Print_Area_4">#REF!</definedName>
    <definedName name="Z_0AA1D668_3F55_4FD0_A440_FF5101505342_.wvu.FilterData" localSheetId="0" hidden="1">'приложение 1'!$A$14:$U$63</definedName>
    <definedName name="Z_13448728_7FB7_4C0E_B30D_99D581514783_.wvu.FilterData" localSheetId="0" hidden="1">'приложение 1'!$A$14:$U$63</definedName>
    <definedName name="Z_1469E632_14F1_4246_A289_45CB9ED2D01A_.wvu.FilterData" localSheetId="0" hidden="1">'приложение 1'!$A$14:$U$63</definedName>
    <definedName name="Z_15C6A352_F33A_431D_8359_BBE5F4282D37_.wvu.FilterData" localSheetId="0" hidden="1">'приложение 1'!$A$14:$U$63</definedName>
    <definedName name="Z_1B636102_EC21_4668_AD5A_EE8C736F3080_.wvu.FilterData" localSheetId="0" hidden="1">'приложение 1'!$A$14:$U$63</definedName>
    <definedName name="Z_1B636102_EC21_4668_AD5A_EE8C736F3080_.wvu.PrintArea" localSheetId="0" hidden="1">'приложение 1'!$A$1:$U$63</definedName>
    <definedName name="Z_1B636102_EC21_4668_AD5A_EE8C736F3080_.wvu.PrintTitles" localSheetId="0" hidden="1">'приложение 1'!$13:$13</definedName>
    <definedName name="Z_2306B2BB_0DF6_4143_A7F8_CDC80DA9E2B1_.wvu.FilterData" localSheetId="0" hidden="1">'приложение 1'!$A$14:$U$63</definedName>
    <definedName name="Z_571D1145_B430_4AAB_87FD_4466DBC98209_.wvu.FilterData" localSheetId="0" hidden="1">'приложение 1'!$A$14:$U$63</definedName>
    <definedName name="Z_6BDD7A27_1C82_4A4D_B5EB_F69C593F16B9_.wvu.FilterData" localSheetId="0" hidden="1">'приложение 1'!$A$14:$U$63</definedName>
    <definedName name="Z_6F29C5D8_0012_495B_81AD_CD36D5CB1433_.wvu.FilterData" localSheetId="0" hidden="1">'приложение 1'!$A$14:$U$63</definedName>
    <definedName name="Z_85FF7922_7566_4079_BE14_E08674A3C36B_.wvu.FilterData" localSheetId="0" hidden="1">'приложение 1'!$A$14:$U$63</definedName>
    <definedName name="Z_A318D579_FD0E_4372_8DAD_1E45FA8F0A44_.wvu.FilterData" localSheetId="0" hidden="1">'приложение 1'!$A$14:$U$63</definedName>
    <definedName name="Z_A318D579_FD0E_4372_8DAD_1E45FA8F0A44_.wvu.PrintArea" localSheetId="0" hidden="1">'приложение 1'!$A$1:$U$63</definedName>
    <definedName name="Z_A318D579_FD0E_4372_8DAD_1E45FA8F0A44_.wvu.PrintTitles" localSheetId="0" hidden="1">'приложение 1'!$13:$13</definedName>
    <definedName name="Z_DEBCDFE2_FBA4_4D47_A419_01BAF384DB50_.wvu.FilterData" localSheetId="0" hidden="1">'приложение 1'!$A$14:$U$63</definedName>
    <definedName name="Z_E33E2CE9_666D_4C4E_8B3B_CC860ED191AD_.wvu.FilterData" localSheetId="0" hidden="1">'приложение 1'!$A$14:$U$63</definedName>
    <definedName name="Z_FAA3FE07_CCA1_4AD4_9B64_F07439EAB35B_.wvu.FilterData" localSheetId="0" hidden="1">'приложение 1'!$A$14:$U$63</definedName>
    <definedName name="_xlnm.Print_Titles" localSheetId="0">'приложение 1'!$13:$13</definedName>
    <definedName name="_xlnm.Print_Area" localSheetId="0">'приложение 1'!$A$1:$U$63</definedName>
  </definedNames>
  <calcPr fullCalcOnLoad="1"/>
</workbook>
</file>

<file path=xl/sharedStrings.xml><?xml version="1.0" encoding="utf-8"?>
<sst xmlns="http://schemas.openxmlformats.org/spreadsheetml/2006/main" count="252" uniqueCount="134">
  <si>
    <t>Прокладка резервного кабеля 6 кВ от ПС №5 35/6 "Новая"  до РП-44 в Центральном районе. СМР</t>
  </si>
  <si>
    <t>2х0,68</t>
  </si>
  <si>
    <t>Замена силовых трансформаторов ПС №3 "Южная"</t>
  </si>
  <si>
    <t>Замена силовых трансформаторов ПС №6 "В.Островская"</t>
  </si>
  <si>
    <t>Реконструкция ВЛ-6 кВ ф.16-БЖД</t>
  </si>
  <si>
    <t>2х2,4</t>
  </si>
  <si>
    <t>2х3,0</t>
  </si>
  <si>
    <t>Наименование объекта</t>
  </si>
  <si>
    <t>№ п/п</t>
  </si>
  <si>
    <t>Стадия реализации проекта</t>
  </si>
  <si>
    <t>Полная 
стоимость 
строительства (с НДС)</t>
  </si>
  <si>
    <t>Объем финансирования с НДС</t>
  </si>
  <si>
    <t>С/П*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</si>
  <si>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</si>
  <si>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</si>
  <si>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</si>
  <si>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1.1.3</t>
  </si>
  <si>
    <t>1.1.4</t>
  </si>
  <si>
    <t>1.1.5</t>
  </si>
  <si>
    <t>1.1.6</t>
  </si>
  <si>
    <t>1.1.7</t>
  </si>
  <si>
    <t>2.</t>
  </si>
  <si>
    <t>Новое строительство</t>
  </si>
  <si>
    <t>ИТОГО по передаче электрической энергии</t>
  </si>
  <si>
    <t>ВСЕГО по программе</t>
  </si>
  <si>
    <t>ВСЕГО</t>
  </si>
  <si>
    <t>1.1.8</t>
  </si>
  <si>
    <t>1.1.9</t>
  </si>
  <si>
    <t>1.1.10</t>
  </si>
  <si>
    <t>1.1.11</t>
  </si>
  <si>
    <t>1.1.12</t>
  </si>
  <si>
    <t>1.1.14</t>
  </si>
  <si>
    <t>1.2</t>
  </si>
  <si>
    <t>1.2.1</t>
  </si>
  <si>
    <t>1.2.2</t>
  </si>
  <si>
    <t>1.2.3</t>
  </si>
  <si>
    <t>2.3</t>
  </si>
  <si>
    <t>2.4</t>
  </si>
  <si>
    <t>2.5</t>
  </si>
  <si>
    <t>-</t>
  </si>
  <si>
    <t>С</t>
  </si>
  <si>
    <t>ИТОГО</t>
  </si>
  <si>
    <t>Ввод мощностей</t>
  </si>
  <si>
    <t>МВт/Гкал/ч/км/МВА</t>
  </si>
  <si>
    <t>Реконструкция ВЛ-10 кВ ф.20-Сады</t>
  </si>
  <si>
    <t>2х2,5</t>
  </si>
  <si>
    <t>Замена силовых трансформаторов ПС №2 "Н.Островская"</t>
  </si>
  <si>
    <t>Строительство КЛ-6 кВ от ПС 110/35/6 "Береговая" до РП-19</t>
  </si>
  <si>
    <t>4х0,5</t>
  </si>
  <si>
    <t>План года 2015</t>
  </si>
  <si>
    <t>План года 2016</t>
  </si>
  <si>
    <t>План года 2017</t>
  </si>
  <si>
    <t>План года 2018</t>
  </si>
  <si>
    <t>План года 2019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</si>
  <si>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</si>
  <si>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</si>
  <si>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</si>
  <si>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</si>
  <si>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</si>
  <si>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</si>
  <si>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</si>
  <si>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</si>
  <si>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</si>
  <si>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</si>
  <si>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</si>
  <si>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</si>
  <si>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</si>
  <si>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</si>
  <si>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</si>
  <si>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</si>
  <si>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</si>
  <si>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</si>
  <si>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</si>
  <si>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</si>
  <si>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</si>
  <si>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</si>
  <si>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</si>
  <si>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</si>
  <si>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</si>
  <si>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Проектная мощность/ протяженность сетей</t>
  </si>
  <si>
    <t>Год начала строительства</t>
  </si>
  <si>
    <t>Год окончания строитель-
ства</t>
  </si>
  <si>
    <t xml:space="preserve">Стоимость основных этапов работ по реализации инвестиционной программы ООО "Горэлектросеть" г.Новокузнецк на 2015-2019  годы </t>
  </si>
  <si>
    <t>С/П</t>
  </si>
  <si>
    <t>Остаточная стоимость строитель-
ства (с НДС)</t>
  </si>
  <si>
    <t>План финансирования текущего года</t>
  </si>
  <si>
    <t>млн. рублей</t>
  </si>
  <si>
    <t>Реконструкция КЛ-6 кВ ф.16-469</t>
  </si>
  <si>
    <t>Реконструкция КЛ-6 кВ ф.25-РП-6-3</t>
  </si>
  <si>
    <t>3х1,903</t>
  </si>
  <si>
    <t>3х1,91</t>
  </si>
  <si>
    <t>Реконструкция КЛ-6 кВ ф.36-РП-6-1</t>
  </si>
  <si>
    <t>2х1,713</t>
  </si>
  <si>
    <t>2х1,72</t>
  </si>
  <si>
    <t>Реконструкция КЛ-6 кВ ф.24-РП-6-2</t>
  </si>
  <si>
    <t>2х2,472</t>
  </si>
  <si>
    <t>Реконструкция КЛ-6 кВ ф.34-486</t>
  </si>
  <si>
    <t>Реконструкция КЛ-6 кВ ф.40-РП-16-2, 35-РП-16-1</t>
  </si>
  <si>
    <t>4х1,5</t>
  </si>
  <si>
    <t>Реконструкция КВЛЭП-6 кВ ф.1-РП-17-1</t>
  </si>
  <si>
    <t>Реконструкция КЛ-10 кВ ф.10-20-РП-92, ф.10-3-РП-92</t>
  </si>
  <si>
    <t>3х1,8</t>
  </si>
  <si>
    <t>Реконструкция КВЛЭП-6 кВ ф.6-20Г ПС 110/35/6 "Северная" - РП-3</t>
  </si>
  <si>
    <t>Замена масляных выключателей на вакуумные по стороне 6 кВ на ПС №1 "Центральная"</t>
  </si>
  <si>
    <t>Замена масляных выключателей на вакуумные по стороне 6 кВ на ПС №2 "Н.Островская"</t>
  </si>
  <si>
    <t>Замена масляных выключателей на вакуумные по стороне 6 кВ на ПС №3 "Южная"</t>
  </si>
  <si>
    <t>\</t>
  </si>
  <si>
    <t>Реконструкция ТП-401</t>
  </si>
  <si>
    <t>Реконструкция ТП-98 (вынос встроенного ТП)</t>
  </si>
  <si>
    <t>Реконструкция ТП-107 (вынос встроенного ТП)</t>
  </si>
  <si>
    <t>Реконструкция ТП-116 (вынос встроенного ТП)</t>
  </si>
  <si>
    <t>Реконструкция ТП-118 (вынос встроенного ТП)</t>
  </si>
  <si>
    <t>Реконструкция ТП-119 (вынос встроенного ТП)</t>
  </si>
  <si>
    <t>Реконструкция ТП-120 (вынос встроенного ТП)</t>
  </si>
  <si>
    <t>Реконструкция ТП-403</t>
  </si>
  <si>
    <t>Реконструкция ТП-127 (вынос встроенного ТП)</t>
  </si>
  <si>
    <t>Реконструкция ТП-404</t>
  </si>
  <si>
    <t>Реконструкция ТП-414</t>
  </si>
  <si>
    <t>Реконструкция ТП-353</t>
  </si>
  <si>
    <t>Реконструкция ТП-355</t>
  </si>
  <si>
    <t>Реконструкция ТП-372</t>
  </si>
  <si>
    <t>Реконструкция ТП-132 (вынос встроенного ТП)</t>
  </si>
  <si>
    <t>Реконструкция ТП-377 (вынос встроенного ТП)</t>
  </si>
  <si>
    <t>Реконструкция ТП-374</t>
  </si>
  <si>
    <t>Реконструкция ТП-34</t>
  </si>
  <si>
    <t>Реконструкция ТП-89</t>
  </si>
  <si>
    <t>Реконструкция ТП-112</t>
  </si>
  <si>
    <t>Реконструкция ТП-231</t>
  </si>
  <si>
    <t>Реконструкция ТП-94 (вынос встроенного ТП)</t>
  </si>
  <si>
    <t>Строительство блочной канализации от РП-2 с выносом существующих КЛ-6 кВ</t>
  </si>
  <si>
    <t>приложение №1 к постановлению</t>
  </si>
  <si>
    <t>региональной энергетической комиссии</t>
  </si>
  <si>
    <t>Кемеровской области</t>
  </si>
  <si>
    <t>от "18" декабря 2014 года   № 940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</si>
</sst>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#,##0.000"/>
    <numFmt numFmtId="174" formatCode="_-* #,##0.00_р_._-;\-* #,##0.00_р_._-;_-* \-??_р_._-;_-@_-"/>
    <numFmt numFmtId="175" formatCode="#,##0.000_ ;\-#,##0.000\ "/>
    <numFmt numFmtId="176" formatCode="0.000"/>
    <numFmt numFmtId="177" formatCode="_-* #,##0_р_._-;\-* #,##0_р_._-;_-* \-??_р_._-;_-@_-"/>
    <numFmt numFmtId="178" formatCode="_-* #,##0.000_р_._-;\-* #,##0.000_р_._-;_-* \-?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#,##0.0000000"/>
    <numFmt numFmtId="182" formatCode="#,##0.00000000"/>
    <numFmt numFmtId="183" formatCode="0.0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_-* #,##0.000_р_._-;\-* #,##0.000_р_._-;_-* &quot;-&quot;???_р_._-;_-@_-"/>
    <numFmt numFmtId="191" formatCode="#,##0.0000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174" fontId="4" fillId="0" borderId="0" applyFill="0" applyBorder="0" applyAlignment="0" applyProtection="0"/>
    <xf numFmtId="0" fontId="4" fillId="0" borderId="0" applyFill="0" applyBorder="0" applyAlignment="0" applyProtection="0"/>
    <xf numFmtId="174" fontId="4" fillId="0" borderId="0" applyFill="0" applyBorder="0" applyAlignment="0" applyProtection="0"/>
    <xf numFmtId="0" fontId="4" fillId="0" borderId="0" applyFill="0" applyBorder="0" applyAlignment="0" applyProtection="0"/>
    <xf numFmtId="174" fontId="4" fillId="0" borderId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6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3" fontId="2" fillId="0" borderId="10" xfId="72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7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6" fontId="6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3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3" fontId="2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Выхода" xfId="66"/>
    <cellStyle name="Тысячи_Выхода" xfId="67"/>
    <cellStyle name="Comma" xfId="68"/>
    <cellStyle name="Comma [0]" xfId="69"/>
    <cellStyle name="Финансовый 2" xfId="70"/>
    <cellStyle name="Финансовый 3" xfId="71"/>
    <cellStyle name="Финансовый 4" xfId="72"/>
    <cellStyle name="Финансовый 4 2" xfId="73"/>
    <cellStyle name="Финансовый 5" xfId="74"/>
    <cellStyle name="Финансовый 5 2" xfId="75"/>
    <cellStyle name="Финансовый 6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koaee\&#1087;&#1072;&#1087;&#1082;&#1072;%20&#1086;&#1073;&#1084;&#1077;&#1085;&#1072;\Documents%20and%20Settings\&#1057;&#1082;&#1083;&#1072;&#1076;&#1085;&#1077;&#1074;&#1072;&#1058;&#1042;\&#1052;&#1086;&#1080;%20&#1076;&#1086;&#1082;&#1091;&#1084;&#1077;&#1085;&#1090;&#1099;\_&#1090;&#1072;&#1088;&#1080;&#1092;%202013\&#1048;&#1055;%20&#1101;&#1083;&#1077;&#1082;&#1090;&#1088;&#1086;%202013%20&#1075;&#1086;&#1076;\&#1087;&#1088;&#1086;&#1075;&#1088;%202013-29.1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_ГЭС"/>
      <sheetName val="передача ээ"/>
      <sheetName val="приложение 1.1"/>
      <sheetName val="приложение 7.1"/>
      <sheetName val="приложение 1.2"/>
      <sheetName val="приложение 1.3"/>
      <sheetName val="приложение 2.2"/>
      <sheetName val="приложение 2.3"/>
      <sheetName val="приложение 3.1"/>
      <sheetName val="приложение 3.2"/>
      <sheetName val="приложение 4.1"/>
      <sheetName val="приложение 4.2"/>
      <sheetName val="приложение 5"/>
      <sheetName val="приложение 14"/>
      <sheetName val="приложение 4.3"/>
      <sheetName val="приложение 6.1"/>
      <sheetName val="приложение 6.2"/>
      <sheetName val="приложение 6.3"/>
      <sheetName val="2011_передача ээ_утв"/>
      <sheetName val="приложение 1.2. (2)"/>
      <sheetName val="исполнение 2011"/>
      <sheetName val="приложение 7.2_год_раб лист"/>
      <sheetName val="приложение 7.2_2011"/>
      <sheetName val="приложение 7.2_9 мес"/>
      <sheetName val="приложение 7.2_1кв"/>
      <sheetName val="2011_тр"/>
      <sheetName val="приложение 7.2_2кв "/>
      <sheetName val="приложение 7.2_3кв "/>
      <sheetName val="приложение 7.2_4кв "/>
      <sheetName val="7_2_год"/>
      <sheetName val="приложение 8"/>
      <sheetName val="приложение 9"/>
      <sheetName val="прил 1_до изм"/>
      <sheetName val="приложение 1.4"/>
      <sheetName val="приложение 1_"/>
      <sheetName val="приложение 1_ (2)"/>
      <sheetName val="приложение 2"/>
      <sheetName val="приложение 2 (2)"/>
      <sheetName val="приложение 3"/>
      <sheetName val="приложение 10"/>
      <sheetName val="приложение 11.1"/>
      <sheetName val="приложение 11.2"/>
      <sheetName val="приложение 12"/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9"/>
  <sheetViews>
    <sheetView showGridLines="0" tabSelected="1" view="pageBreakPreview" zoomScale="70" zoomScaleNormal="85" zoomScaleSheetLayoutView="70" zoomScalePageLayoutView="75" workbookViewId="0" topLeftCell="C1">
      <selection activeCell="H35" sqref="H35"/>
    </sheetView>
  </sheetViews>
  <sheetFormatPr defaultColWidth="9.00390625" defaultRowHeight="15.75"/>
  <cols>
    <col min="1" max="1" width="6.625" style="1" bestFit="1" customWidth="1"/>
    <col min="2" max="2" width="40.125" style="1" customWidth="1"/>
    <col min="3" max="3" width="11.50390625" style="1" customWidth="1"/>
    <col min="4" max="4" width="12.75390625" style="1" customWidth="1"/>
    <col min="5" max="5" width="10.50390625" style="1" customWidth="1"/>
    <col min="6" max="6" width="11.50390625" style="1" customWidth="1"/>
    <col min="7" max="7" width="13.375" style="1" customWidth="1"/>
    <col min="8" max="9" width="14.75390625" style="1" customWidth="1"/>
    <col min="10" max="10" width="10.00390625" style="1" customWidth="1"/>
    <col min="11" max="11" width="9.875" style="1" customWidth="1"/>
    <col min="12" max="12" width="10.00390625" style="1" customWidth="1"/>
    <col min="13" max="14" width="10.25390625" style="1" customWidth="1"/>
    <col min="15" max="15" width="10.00390625" style="1" customWidth="1"/>
    <col min="16" max="19" width="11.75390625" style="1" customWidth="1"/>
    <col min="20" max="20" width="11.00390625" style="1" bestFit="1" customWidth="1"/>
    <col min="21" max="21" width="11.00390625" style="1" customWidth="1"/>
    <col min="22" max="16384" width="9.00390625" style="2" customWidth="1"/>
  </cols>
  <sheetData>
    <row r="1" spans="1:2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/>
      <c r="U1" s="48" t="s">
        <v>130</v>
      </c>
    </row>
    <row r="2" spans="1:2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0"/>
      <c r="U2" s="48" t="s">
        <v>131</v>
      </c>
    </row>
    <row r="3" spans="1:2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0"/>
      <c r="U3" s="48" t="s">
        <v>132</v>
      </c>
    </row>
    <row r="4" spans="1:21" ht="2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0"/>
      <c r="U4" s="48" t="s">
        <v>133</v>
      </c>
    </row>
    <row r="5" spans="1:2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47"/>
    </row>
    <row r="6" spans="1:21" ht="19.5" customHeight="1" collapsed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customHeight="1">
      <c r="A7" s="53" t="s">
        <v>82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"/>
    </row>
    <row r="9" spans="1:2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43"/>
      <c r="U9" s="2"/>
    </row>
    <row r="10" spans="1:21" s="3" customFormat="1" ht="33.75" customHeight="1">
      <c r="A10" s="49" t="s">
        <v>8</v>
      </c>
      <c r="B10" s="49" t="s">
        <v>7</v>
      </c>
      <c r="C10" s="49" t="s">
        <v>9</v>
      </c>
      <c r="D10" s="50" t="s">
        <v>79</v>
      </c>
      <c r="E10" s="50" t="s">
        <v>80</v>
      </c>
      <c r="F10" s="50" t="s">
        <v>81</v>
      </c>
      <c r="G10" s="49" t="s">
        <v>10</v>
      </c>
      <c r="H10" s="50" t="s">
        <v>84</v>
      </c>
      <c r="I10" s="50" t="s">
        <v>85</v>
      </c>
      <c r="J10" s="54" t="s">
        <v>42</v>
      </c>
      <c r="K10" s="55"/>
      <c r="L10" s="55"/>
      <c r="M10" s="55"/>
      <c r="N10" s="55"/>
      <c r="O10" s="56"/>
      <c r="P10" s="49" t="s">
        <v>11</v>
      </c>
      <c r="Q10" s="49"/>
      <c r="R10" s="49"/>
      <c r="S10" s="49"/>
      <c r="T10" s="49"/>
      <c r="U10" s="49"/>
    </row>
    <row r="11" spans="1:21" ht="32.25" customHeight="1">
      <c r="A11" s="49"/>
      <c r="B11" s="49"/>
      <c r="C11" s="49"/>
      <c r="D11" s="52"/>
      <c r="E11" s="51"/>
      <c r="F11" s="51"/>
      <c r="G11" s="49"/>
      <c r="H11" s="52"/>
      <c r="I11" s="52"/>
      <c r="J11" s="11" t="s">
        <v>49</v>
      </c>
      <c r="K11" s="11" t="s">
        <v>50</v>
      </c>
      <c r="L11" s="11" t="s">
        <v>51</v>
      </c>
      <c r="M11" s="11" t="s">
        <v>52</v>
      </c>
      <c r="N11" s="11" t="s">
        <v>53</v>
      </c>
      <c r="O11" s="33" t="s">
        <v>41</v>
      </c>
      <c r="P11" s="11" t="s">
        <v>49</v>
      </c>
      <c r="Q11" s="11" t="s">
        <v>50</v>
      </c>
      <c r="R11" s="11" t="s">
        <v>51</v>
      </c>
      <c r="S11" s="11" t="s">
        <v>52</v>
      </c>
      <c r="T11" s="11" t="s">
        <v>53</v>
      </c>
      <c r="U11" s="34" t="s">
        <v>41</v>
      </c>
    </row>
    <row r="12" spans="1:21" ht="30" customHeight="1">
      <c r="A12" s="49"/>
      <c r="B12" s="49"/>
      <c r="C12" s="12" t="s">
        <v>12</v>
      </c>
      <c r="D12" s="12" t="s">
        <v>43</v>
      </c>
      <c r="E12" s="52"/>
      <c r="F12" s="52"/>
      <c r="G12" s="12" t="s">
        <v>86</v>
      </c>
      <c r="H12" s="12" t="s">
        <v>86</v>
      </c>
      <c r="I12" s="12" t="s">
        <v>86</v>
      </c>
      <c r="J12" s="12" t="s">
        <v>43</v>
      </c>
      <c r="K12" s="12" t="s">
        <v>43</v>
      </c>
      <c r="L12" s="12" t="s">
        <v>43</v>
      </c>
      <c r="M12" s="12" t="s">
        <v>43</v>
      </c>
      <c r="N12" s="12" t="s">
        <v>43</v>
      </c>
      <c r="O12" s="12" t="s">
        <v>43</v>
      </c>
      <c r="P12" s="12" t="s">
        <v>86</v>
      </c>
      <c r="Q12" s="12" t="s">
        <v>86</v>
      </c>
      <c r="R12" s="12" t="s">
        <v>86</v>
      </c>
      <c r="S12" s="12" t="s">
        <v>86</v>
      </c>
      <c r="T12" s="12" t="s">
        <v>86</v>
      </c>
      <c r="U12" s="12" t="s">
        <v>86</v>
      </c>
    </row>
    <row r="13" spans="1:21" ht="12.7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  <c r="T13" s="11">
        <v>20</v>
      </c>
      <c r="U13" s="11">
        <v>21</v>
      </c>
    </row>
    <row r="14" spans="1:2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9"/>
    </row>
    <row r="15" spans="1:21" ht="12.75">
      <c r="A15" s="11"/>
      <c r="B15" s="11" t="s">
        <v>25</v>
      </c>
      <c r="C15" s="11"/>
      <c r="D15" s="11"/>
      <c r="E15" s="11"/>
      <c r="F15" s="11"/>
      <c r="G15" s="13">
        <f>G16+G58</f>
        <v>453.61969708000004</v>
      </c>
      <c r="H15" s="13">
        <f>H16+H58</f>
        <v>453.61969708000004</v>
      </c>
      <c r="I15" s="13" t="s">
        <v>39</v>
      </c>
      <c r="J15" s="13"/>
      <c r="K15" s="13"/>
      <c r="L15" s="13"/>
      <c r="M15" s="13"/>
      <c r="N15" s="13"/>
      <c r="O15" s="13"/>
      <c r="P15" s="13">
        <f aca="true" t="shared" si="0" ref="P15:U15">P16+P58</f>
        <v>46.88372732</v>
      </c>
      <c r="Q15" s="13">
        <f t="shared" si="0"/>
        <v>88.4218449364048</v>
      </c>
      <c r="R15" s="13">
        <f t="shared" si="0"/>
        <v>64.494429701556</v>
      </c>
      <c r="S15" s="13">
        <f t="shared" si="0"/>
        <v>88.08953497</v>
      </c>
      <c r="T15" s="13">
        <f t="shared" si="0"/>
        <v>103.68588353999999</v>
      </c>
      <c r="U15" s="13">
        <f t="shared" si="0"/>
        <v>391.5754204679608</v>
      </c>
    </row>
    <row r="16" spans="1:21" ht="12.75">
      <c r="A16" s="11">
        <v>1</v>
      </c>
      <c r="B16" s="11" t="s">
        <v>13</v>
      </c>
      <c r="C16" s="11"/>
      <c r="D16" s="11"/>
      <c r="E16" s="11"/>
      <c r="F16" s="11"/>
      <c r="G16" s="13">
        <f>G17+G29</f>
        <v>422.10969708000005</v>
      </c>
      <c r="H16" s="13">
        <f>H17+H29</f>
        <v>422.10969708000005</v>
      </c>
      <c r="I16" s="13" t="s">
        <v>39</v>
      </c>
      <c r="J16" s="13"/>
      <c r="K16" s="13"/>
      <c r="L16" s="13"/>
      <c r="M16" s="13"/>
      <c r="N16" s="13"/>
      <c r="O16" s="13"/>
      <c r="P16" s="13">
        <f aca="true" t="shared" si="1" ref="P16:U16">P17+P29</f>
        <v>46.88372732</v>
      </c>
      <c r="Q16" s="13">
        <f t="shared" si="1"/>
        <v>88.4218449364048</v>
      </c>
      <c r="R16" s="13">
        <f t="shared" si="1"/>
        <v>58.061436751556</v>
      </c>
      <c r="S16" s="13">
        <f t="shared" si="1"/>
        <v>80.72180467</v>
      </c>
      <c r="T16" s="13">
        <f t="shared" si="1"/>
        <v>90.78330503999999</v>
      </c>
      <c r="U16" s="13">
        <f t="shared" si="1"/>
        <v>364.8721187179608</v>
      </c>
    </row>
    <row r="17" spans="1:21" ht="25.5">
      <c r="A17" s="14" t="s">
        <v>14</v>
      </c>
      <c r="B17" s="10" t="s">
        <v>15</v>
      </c>
      <c r="C17" s="11"/>
      <c r="D17" s="11"/>
      <c r="E17" s="11"/>
      <c r="F17" s="11"/>
      <c r="G17" s="13">
        <f>SUM(G18:G28)</f>
        <v>111.13299999999998</v>
      </c>
      <c r="H17" s="13">
        <f>SUM(H18:H28)</f>
        <v>111.13299999999998</v>
      </c>
      <c r="I17" s="13" t="s">
        <v>39</v>
      </c>
      <c r="J17" s="13"/>
      <c r="K17" s="13"/>
      <c r="L17" s="13"/>
      <c r="M17" s="13"/>
      <c r="N17" s="13"/>
      <c r="O17" s="13"/>
      <c r="P17" s="13">
        <v>0</v>
      </c>
      <c r="Q17" s="13">
        <v>28.5382155</v>
      </c>
      <c r="R17" s="13">
        <v>12.968680380000002</v>
      </c>
      <c r="S17" s="13">
        <v>15.125466079999999</v>
      </c>
      <c r="T17" s="13">
        <v>37.548410219999994</v>
      </c>
      <c r="U17" s="13">
        <f>SUM(U18:U28)</f>
        <v>94.18077218</v>
      </c>
    </row>
    <row r="18" spans="1:21" ht="12.75">
      <c r="A18" s="15" t="s">
        <v>16</v>
      </c>
      <c r="B18" s="9" t="s">
        <v>4</v>
      </c>
      <c r="C18" s="12" t="s">
        <v>83</v>
      </c>
      <c r="D18" s="12">
        <v>2.37</v>
      </c>
      <c r="E18" s="12">
        <v>2016</v>
      </c>
      <c r="F18" s="12">
        <v>2016</v>
      </c>
      <c r="G18" s="6">
        <v>6.835</v>
      </c>
      <c r="H18" s="6">
        <v>6.835</v>
      </c>
      <c r="I18" s="13" t="s">
        <v>39</v>
      </c>
      <c r="J18" s="5"/>
      <c r="K18" s="5">
        <v>2.37</v>
      </c>
      <c r="L18" s="5"/>
      <c r="M18" s="5"/>
      <c r="N18" s="5"/>
      <c r="O18" s="5">
        <v>2.37</v>
      </c>
      <c r="P18" s="6"/>
      <c r="Q18" s="6">
        <v>5.7923891</v>
      </c>
      <c r="R18" s="6"/>
      <c r="S18" s="6"/>
      <c r="T18" s="6"/>
      <c r="U18" s="6">
        <f>P18+Q18+R18+S18+T18</f>
        <v>5.7923891</v>
      </c>
    </row>
    <row r="19" spans="1:21" ht="12.75">
      <c r="A19" s="15" t="s">
        <v>17</v>
      </c>
      <c r="B19" s="9" t="s">
        <v>44</v>
      </c>
      <c r="C19" s="12" t="s">
        <v>83</v>
      </c>
      <c r="D19" s="12">
        <v>6.296</v>
      </c>
      <c r="E19" s="12">
        <v>2016</v>
      </c>
      <c r="F19" s="12">
        <v>2016</v>
      </c>
      <c r="G19" s="6">
        <v>14.673</v>
      </c>
      <c r="H19" s="6">
        <v>14.673</v>
      </c>
      <c r="I19" s="13" t="s">
        <v>39</v>
      </c>
      <c r="J19" s="5"/>
      <c r="K19" s="5">
        <v>12.5</v>
      </c>
      <c r="L19" s="5"/>
      <c r="M19" s="5"/>
      <c r="N19" s="5"/>
      <c r="O19" s="5">
        <v>12.5</v>
      </c>
      <c r="P19" s="6"/>
      <c r="Q19" s="6">
        <v>12.43478058</v>
      </c>
      <c r="R19" s="6"/>
      <c r="S19" s="6"/>
      <c r="T19" s="6"/>
      <c r="U19" s="6">
        <f aca="true" t="shared" si="2" ref="U19:U61">P19+Q19+R19+S19+T19</f>
        <v>12.43478058</v>
      </c>
    </row>
    <row r="20" spans="1:21" ht="12.75">
      <c r="A20" s="15" t="s">
        <v>18</v>
      </c>
      <c r="B20" s="9" t="s">
        <v>87</v>
      </c>
      <c r="C20" s="12" t="s">
        <v>83</v>
      </c>
      <c r="D20" s="12">
        <v>2.15</v>
      </c>
      <c r="E20" s="12">
        <v>2017</v>
      </c>
      <c r="F20" s="12">
        <v>2017</v>
      </c>
      <c r="G20" s="6">
        <v>6.314</v>
      </c>
      <c r="H20" s="6">
        <v>6.314</v>
      </c>
      <c r="I20" s="13" t="s">
        <v>39</v>
      </c>
      <c r="J20" s="5"/>
      <c r="K20" s="5"/>
      <c r="L20" s="12">
        <v>2.15</v>
      </c>
      <c r="M20" s="5"/>
      <c r="N20" s="5"/>
      <c r="O20" s="12">
        <v>2.15</v>
      </c>
      <c r="P20" s="6"/>
      <c r="Q20" s="6"/>
      <c r="R20" s="6">
        <v>5.35086244</v>
      </c>
      <c r="S20" s="6"/>
      <c r="T20" s="6"/>
      <c r="U20" s="6">
        <f t="shared" si="2"/>
        <v>5.35086244</v>
      </c>
    </row>
    <row r="21" spans="1:21" ht="12.75">
      <c r="A21" s="15" t="s">
        <v>19</v>
      </c>
      <c r="B21" s="9" t="s">
        <v>88</v>
      </c>
      <c r="C21" s="12" t="s">
        <v>83</v>
      </c>
      <c r="D21" s="12" t="s">
        <v>89</v>
      </c>
      <c r="E21" s="12">
        <v>2019</v>
      </c>
      <c r="F21" s="12">
        <v>2019</v>
      </c>
      <c r="G21" s="6">
        <v>12.688</v>
      </c>
      <c r="H21" s="6">
        <v>12.688</v>
      </c>
      <c r="I21" s="13" t="s">
        <v>39</v>
      </c>
      <c r="J21" s="5"/>
      <c r="K21" s="5"/>
      <c r="L21" s="5"/>
      <c r="M21" s="5"/>
      <c r="N21" s="5" t="s">
        <v>90</v>
      </c>
      <c r="O21" s="5" t="s">
        <v>90</v>
      </c>
      <c r="P21" s="6"/>
      <c r="Q21" s="6"/>
      <c r="R21" s="6"/>
      <c r="S21" s="6"/>
      <c r="T21" s="6">
        <v>10.75257248</v>
      </c>
      <c r="U21" s="6">
        <f t="shared" si="2"/>
        <v>10.75257248</v>
      </c>
    </row>
    <row r="22" spans="1:21" ht="12.75">
      <c r="A22" s="15" t="s">
        <v>20</v>
      </c>
      <c r="B22" s="9" t="s">
        <v>91</v>
      </c>
      <c r="C22" s="12" t="s">
        <v>83</v>
      </c>
      <c r="D22" s="12" t="s">
        <v>92</v>
      </c>
      <c r="E22" s="12">
        <v>2019</v>
      </c>
      <c r="F22" s="12">
        <v>2019</v>
      </c>
      <c r="G22" s="6">
        <v>7.718</v>
      </c>
      <c r="H22" s="6">
        <v>7.718</v>
      </c>
      <c r="I22" s="13" t="s">
        <v>39</v>
      </c>
      <c r="J22" s="5"/>
      <c r="K22" s="5"/>
      <c r="L22" s="5"/>
      <c r="M22" s="5"/>
      <c r="N22" s="5" t="s">
        <v>93</v>
      </c>
      <c r="O22" s="5" t="s">
        <v>93</v>
      </c>
      <c r="P22" s="6"/>
      <c r="Q22" s="6"/>
      <c r="R22" s="6"/>
      <c r="S22" s="6"/>
      <c r="T22" s="6">
        <v>6.54069628</v>
      </c>
      <c r="U22" s="6">
        <f t="shared" si="2"/>
        <v>6.54069628</v>
      </c>
    </row>
    <row r="23" spans="1:21" ht="12.75">
      <c r="A23" s="15" t="s">
        <v>26</v>
      </c>
      <c r="B23" s="9" t="s">
        <v>94</v>
      </c>
      <c r="C23" s="12" t="s">
        <v>83</v>
      </c>
      <c r="D23" s="12" t="s">
        <v>95</v>
      </c>
      <c r="E23" s="12">
        <v>2019</v>
      </c>
      <c r="F23" s="12">
        <v>2019</v>
      </c>
      <c r="G23" s="6">
        <v>13.134</v>
      </c>
      <c r="H23" s="6">
        <v>13.134</v>
      </c>
      <c r="I23" s="13" t="s">
        <v>39</v>
      </c>
      <c r="J23" s="5"/>
      <c r="K23" s="5"/>
      <c r="L23" s="5"/>
      <c r="M23" s="5"/>
      <c r="N23" s="5" t="s">
        <v>45</v>
      </c>
      <c r="O23" s="5" t="s">
        <v>45</v>
      </c>
      <c r="P23" s="6"/>
      <c r="Q23" s="6"/>
      <c r="R23" s="6"/>
      <c r="S23" s="6"/>
      <c r="T23" s="6">
        <v>11.13053964</v>
      </c>
      <c r="U23" s="6">
        <f t="shared" si="2"/>
        <v>11.13053964</v>
      </c>
    </row>
    <row r="24" spans="1:21" ht="12.75">
      <c r="A24" s="15" t="s">
        <v>27</v>
      </c>
      <c r="B24" s="9" t="s">
        <v>96</v>
      </c>
      <c r="C24" s="12" t="s">
        <v>83</v>
      </c>
      <c r="D24" s="12">
        <v>1.451</v>
      </c>
      <c r="E24" s="12">
        <v>2018</v>
      </c>
      <c r="F24" s="12">
        <v>2018</v>
      </c>
      <c r="G24" s="6">
        <v>5.558</v>
      </c>
      <c r="H24" s="6">
        <v>5.558</v>
      </c>
      <c r="I24" s="13" t="s">
        <v>39</v>
      </c>
      <c r="J24" s="5"/>
      <c r="K24" s="5"/>
      <c r="L24" s="5"/>
      <c r="M24" s="5">
        <v>1.46</v>
      </c>
      <c r="N24" s="5"/>
      <c r="O24" s="5">
        <v>1.46</v>
      </c>
      <c r="P24" s="6"/>
      <c r="Q24" s="6"/>
      <c r="R24" s="6"/>
      <c r="S24" s="6">
        <v>4.71018268</v>
      </c>
      <c r="T24" s="6"/>
      <c r="U24" s="6">
        <f t="shared" si="2"/>
        <v>4.71018268</v>
      </c>
    </row>
    <row r="25" spans="1:21" ht="12.75">
      <c r="A25" s="15" t="s">
        <v>28</v>
      </c>
      <c r="B25" s="9" t="s">
        <v>97</v>
      </c>
      <c r="C25" s="12" t="s">
        <v>83</v>
      </c>
      <c r="D25" s="12" t="s">
        <v>98</v>
      </c>
      <c r="E25" s="12">
        <v>2016</v>
      </c>
      <c r="F25" s="12">
        <v>2016</v>
      </c>
      <c r="G25" s="6">
        <v>12.167</v>
      </c>
      <c r="H25" s="6">
        <v>12.167</v>
      </c>
      <c r="I25" s="13" t="s">
        <v>39</v>
      </c>
      <c r="J25" s="5"/>
      <c r="K25" s="5" t="s">
        <v>98</v>
      </c>
      <c r="L25" s="5"/>
      <c r="M25" s="5"/>
      <c r="N25" s="5"/>
      <c r="O25" s="5" t="s">
        <v>98</v>
      </c>
      <c r="P25" s="6"/>
      <c r="Q25" s="6">
        <v>10.31104582</v>
      </c>
      <c r="R25" s="6"/>
      <c r="S25" s="6"/>
      <c r="T25" s="6"/>
      <c r="U25" s="6">
        <f t="shared" si="2"/>
        <v>10.31104582</v>
      </c>
    </row>
    <row r="26" spans="1:21" ht="12.75">
      <c r="A26" s="15" t="s">
        <v>29</v>
      </c>
      <c r="B26" s="9" t="s">
        <v>99</v>
      </c>
      <c r="C26" s="12" t="s">
        <v>83</v>
      </c>
      <c r="D26" s="12">
        <v>4.19</v>
      </c>
      <c r="E26" s="12">
        <v>2017</v>
      </c>
      <c r="F26" s="12">
        <v>2017</v>
      </c>
      <c r="G26" s="6">
        <v>8.989</v>
      </c>
      <c r="H26" s="6">
        <v>8.989</v>
      </c>
      <c r="I26" s="13" t="s">
        <v>39</v>
      </c>
      <c r="J26" s="5"/>
      <c r="K26" s="5"/>
      <c r="L26" s="5">
        <v>4.2</v>
      </c>
      <c r="M26" s="5"/>
      <c r="N26" s="5"/>
      <c r="O26" s="5">
        <v>4.2</v>
      </c>
      <c r="P26" s="6"/>
      <c r="Q26" s="6"/>
      <c r="R26" s="6">
        <v>7.617817940000001</v>
      </c>
      <c r="S26" s="6"/>
      <c r="T26" s="6"/>
      <c r="U26" s="6">
        <f t="shared" si="2"/>
        <v>7.617817940000001</v>
      </c>
    </row>
    <row r="27" spans="1:21" ht="12.75">
      <c r="A27" s="15" t="s">
        <v>30</v>
      </c>
      <c r="B27" s="9" t="s">
        <v>100</v>
      </c>
      <c r="C27" s="12" t="s">
        <v>83</v>
      </c>
      <c r="D27" s="12" t="s">
        <v>101</v>
      </c>
      <c r="E27" s="12">
        <v>2018</v>
      </c>
      <c r="F27" s="12">
        <v>2018</v>
      </c>
      <c r="G27" s="6">
        <v>12.29</v>
      </c>
      <c r="H27" s="6">
        <v>12.29</v>
      </c>
      <c r="I27" s="13" t="s">
        <v>39</v>
      </c>
      <c r="J27" s="5"/>
      <c r="K27" s="5"/>
      <c r="L27" s="5"/>
      <c r="M27" s="5" t="s">
        <v>101</v>
      </c>
      <c r="N27" s="5"/>
      <c r="O27" s="5" t="s">
        <v>101</v>
      </c>
      <c r="P27" s="6"/>
      <c r="Q27" s="6"/>
      <c r="R27" s="6"/>
      <c r="S27" s="6">
        <v>10.4152834</v>
      </c>
      <c r="T27" s="6"/>
      <c r="U27" s="6">
        <f t="shared" si="2"/>
        <v>10.4152834</v>
      </c>
    </row>
    <row r="28" spans="1:21" ht="25.5">
      <c r="A28" s="15" t="s">
        <v>31</v>
      </c>
      <c r="B28" s="9" t="s">
        <v>102</v>
      </c>
      <c r="C28" s="12" t="s">
        <v>83</v>
      </c>
      <c r="D28" s="12" t="s">
        <v>5</v>
      </c>
      <c r="E28" s="12">
        <v>2019</v>
      </c>
      <c r="F28" s="12">
        <v>2019</v>
      </c>
      <c r="G28" s="6">
        <v>10.767</v>
      </c>
      <c r="H28" s="6">
        <v>10.767</v>
      </c>
      <c r="I28" s="13" t="s">
        <v>39</v>
      </c>
      <c r="J28" s="5"/>
      <c r="K28" s="5"/>
      <c r="L28" s="5"/>
      <c r="M28" s="5"/>
      <c r="N28" s="5" t="s">
        <v>6</v>
      </c>
      <c r="O28" s="5" t="s">
        <v>6</v>
      </c>
      <c r="P28" s="6"/>
      <c r="Q28" s="6"/>
      <c r="R28" s="6"/>
      <c r="S28" s="6"/>
      <c r="T28" s="6">
        <v>9.124601819999999</v>
      </c>
      <c r="U28" s="6">
        <f t="shared" si="2"/>
        <v>9.124601819999999</v>
      </c>
    </row>
    <row r="29" spans="1:21" ht="12.75">
      <c r="A29" s="15" t="s">
        <v>32</v>
      </c>
      <c r="B29" s="11" t="s">
        <v>13</v>
      </c>
      <c r="C29" s="12"/>
      <c r="D29" s="12"/>
      <c r="E29" s="12"/>
      <c r="F29" s="12"/>
      <c r="G29" s="38">
        <f>SUM(G30:G57)</f>
        <v>310.97669708000006</v>
      </c>
      <c r="H29" s="38">
        <f>SUM(H30:H57)</f>
        <v>310.97669708000006</v>
      </c>
      <c r="I29" s="13"/>
      <c r="J29" s="5"/>
      <c r="K29" s="5"/>
      <c r="L29" s="5"/>
      <c r="M29" s="5"/>
      <c r="N29" s="5"/>
      <c r="O29" s="5"/>
      <c r="P29" s="38">
        <v>46.88372732</v>
      </c>
      <c r="Q29" s="38">
        <v>59.88362943640479</v>
      </c>
      <c r="R29" s="38">
        <v>45.092756371556</v>
      </c>
      <c r="S29" s="38">
        <v>65.59633859</v>
      </c>
      <c r="T29" s="38">
        <v>53.23489482</v>
      </c>
      <c r="U29" s="38">
        <f>SUM(U30:U57)</f>
        <v>270.6913465379608</v>
      </c>
    </row>
    <row r="30" spans="1:21" ht="25.5">
      <c r="A30" s="15" t="s">
        <v>33</v>
      </c>
      <c r="B30" s="9" t="s">
        <v>46</v>
      </c>
      <c r="C30" s="12" t="s">
        <v>83</v>
      </c>
      <c r="D30" s="12">
        <f>2*16</f>
        <v>32</v>
      </c>
      <c r="E30" s="12">
        <v>2016</v>
      </c>
      <c r="F30" s="12">
        <v>2016</v>
      </c>
      <c r="G30" s="6">
        <v>31.866</v>
      </c>
      <c r="H30" s="6">
        <v>31.866</v>
      </c>
      <c r="I30" s="13" t="s">
        <v>39</v>
      </c>
      <c r="J30" s="5"/>
      <c r="K30" s="12">
        <f>2*16</f>
        <v>32</v>
      </c>
      <c r="L30" s="5"/>
      <c r="M30" s="5"/>
      <c r="N30" s="5"/>
      <c r="O30" s="12">
        <f>2*16</f>
        <v>32</v>
      </c>
      <c r="P30" s="6"/>
      <c r="Q30" s="6">
        <v>27.005160359999998</v>
      </c>
      <c r="R30" s="6"/>
      <c r="S30" s="6"/>
      <c r="T30" s="6"/>
      <c r="U30" s="6">
        <f t="shared" si="2"/>
        <v>27.005160359999998</v>
      </c>
    </row>
    <row r="31" spans="1:21" ht="12.75">
      <c r="A31" s="15" t="s">
        <v>34</v>
      </c>
      <c r="B31" s="9" t="s">
        <v>2</v>
      </c>
      <c r="C31" s="12" t="s">
        <v>83</v>
      </c>
      <c r="D31" s="12">
        <f>2*16</f>
        <v>32</v>
      </c>
      <c r="E31" s="12">
        <v>2018</v>
      </c>
      <c r="F31" s="12">
        <v>2018</v>
      </c>
      <c r="G31" s="6">
        <v>31.879</v>
      </c>
      <c r="H31" s="5">
        <v>31.879</v>
      </c>
      <c r="I31" s="13" t="s">
        <v>39</v>
      </c>
      <c r="J31" s="5"/>
      <c r="K31" s="5"/>
      <c r="L31" s="5"/>
      <c r="M31" s="5">
        <v>32</v>
      </c>
      <c r="N31" s="5"/>
      <c r="O31" s="37">
        <v>32</v>
      </c>
      <c r="P31" s="6"/>
      <c r="Q31" s="6"/>
      <c r="R31" s="6"/>
      <c r="S31" s="6">
        <v>27.016177340000002</v>
      </c>
      <c r="T31" s="6"/>
      <c r="U31" s="36">
        <f t="shared" si="2"/>
        <v>27.016177340000002</v>
      </c>
    </row>
    <row r="32" spans="1:21" ht="25.5">
      <c r="A32" s="15" t="s">
        <v>35</v>
      </c>
      <c r="B32" s="9" t="s">
        <v>3</v>
      </c>
      <c r="C32" s="12" t="s">
        <v>83</v>
      </c>
      <c r="D32" s="12">
        <f>2*16</f>
        <v>32</v>
      </c>
      <c r="E32" s="12">
        <v>2019</v>
      </c>
      <c r="F32" s="12">
        <v>2019</v>
      </c>
      <c r="G32" s="6">
        <v>31.893</v>
      </c>
      <c r="H32" s="6">
        <v>31.893</v>
      </c>
      <c r="I32" s="13" t="s">
        <v>39</v>
      </c>
      <c r="J32" s="5" t="s">
        <v>106</v>
      </c>
      <c r="K32" s="5"/>
      <c r="L32" s="5"/>
      <c r="M32" s="5"/>
      <c r="N32" s="5">
        <f>2*16</f>
        <v>32</v>
      </c>
      <c r="O32" s="37">
        <f>2*16</f>
        <v>32</v>
      </c>
      <c r="P32" s="6"/>
      <c r="Q32" s="6"/>
      <c r="R32" s="6"/>
      <c r="S32" s="6"/>
      <c r="T32" s="6">
        <v>27.02804178</v>
      </c>
      <c r="U32" s="6">
        <f t="shared" si="2"/>
        <v>27.02804178</v>
      </c>
    </row>
    <row r="33" spans="1:21" ht="25.5">
      <c r="A33" s="15" t="s">
        <v>54</v>
      </c>
      <c r="B33" s="9" t="s">
        <v>103</v>
      </c>
      <c r="C33" s="12" t="s">
        <v>83</v>
      </c>
      <c r="D33" s="12">
        <f>2*16+2*10</f>
        <v>52</v>
      </c>
      <c r="E33" s="12">
        <v>2015</v>
      </c>
      <c r="F33" s="12">
        <v>2015</v>
      </c>
      <c r="G33" s="6">
        <v>14.601</v>
      </c>
      <c r="H33" s="6">
        <v>14.601</v>
      </c>
      <c r="I33" s="13" t="s">
        <v>39</v>
      </c>
      <c r="J33" s="12">
        <f>2*16+2*10</f>
        <v>52</v>
      </c>
      <c r="K33" s="5"/>
      <c r="L33" s="12"/>
      <c r="M33" s="5"/>
      <c r="N33" s="5"/>
      <c r="O33" s="12">
        <f>2*16+2*10</f>
        <v>52</v>
      </c>
      <c r="P33" s="6">
        <v>14.601</v>
      </c>
      <c r="Q33" s="6"/>
      <c r="R33" s="6"/>
      <c r="S33" s="6"/>
      <c r="T33" s="6"/>
      <c r="U33" s="6">
        <f t="shared" si="2"/>
        <v>14.601</v>
      </c>
    </row>
    <row r="34" spans="1:21" ht="25.5">
      <c r="A34" s="15" t="s">
        <v>55</v>
      </c>
      <c r="B34" s="9" t="s">
        <v>104</v>
      </c>
      <c r="C34" s="12" t="s">
        <v>83</v>
      </c>
      <c r="D34" s="12">
        <f>2*16</f>
        <v>32</v>
      </c>
      <c r="E34" s="12">
        <v>2017</v>
      </c>
      <c r="F34" s="12">
        <v>2017</v>
      </c>
      <c r="G34" s="6">
        <v>14.601</v>
      </c>
      <c r="H34" s="6">
        <v>14.601</v>
      </c>
      <c r="I34" s="13" t="s">
        <v>39</v>
      </c>
      <c r="J34" s="5"/>
      <c r="K34" s="5">
        <f>2*16</f>
        <v>32</v>
      </c>
      <c r="L34" s="5"/>
      <c r="M34" s="5"/>
      <c r="N34" s="5"/>
      <c r="O34" s="37">
        <f>2*16</f>
        <v>32</v>
      </c>
      <c r="P34" s="6"/>
      <c r="Q34" s="6"/>
      <c r="R34" s="6">
        <v>12.373763460000001</v>
      </c>
      <c r="S34" s="6"/>
      <c r="T34" s="6"/>
      <c r="U34" s="6">
        <f t="shared" si="2"/>
        <v>12.373763460000001</v>
      </c>
    </row>
    <row r="35" spans="1:21" ht="25.5">
      <c r="A35" s="15" t="s">
        <v>56</v>
      </c>
      <c r="B35" s="9" t="s">
        <v>105</v>
      </c>
      <c r="C35" s="12" t="s">
        <v>83</v>
      </c>
      <c r="D35" s="12">
        <v>32</v>
      </c>
      <c r="E35" s="12">
        <v>2018</v>
      </c>
      <c r="F35" s="12">
        <v>2018</v>
      </c>
      <c r="G35" s="6">
        <v>14.601</v>
      </c>
      <c r="H35" s="5">
        <v>14.601</v>
      </c>
      <c r="I35" s="13" t="s">
        <v>39</v>
      </c>
      <c r="J35" s="5"/>
      <c r="K35" s="5"/>
      <c r="L35" s="5">
        <v>32</v>
      </c>
      <c r="M35" s="5"/>
      <c r="N35" s="5"/>
      <c r="O35" s="37">
        <v>32</v>
      </c>
      <c r="P35" s="6"/>
      <c r="Q35" s="6"/>
      <c r="R35" s="6"/>
      <c r="S35" s="6">
        <v>12.373617450000001</v>
      </c>
      <c r="T35" s="6"/>
      <c r="U35" s="36">
        <f t="shared" si="2"/>
        <v>12.373617450000001</v>
      </c>
    </row>
    <row r="36" spans="1:21" ht="12.75">
      <c r="A36" s="15" t="s">
        <v>57</v>
      </c>
      <c r="B36" s="9" t="s">
        <v>107</v>
      </c>
      <c r="C36" s="12" t="s">
        <v>83</v>
      </c>
      <c r="D36" s="12">
        <v>0.4</v>
      </c>
      <c r="E36" s="12">
        <v>2016</v>
      </c>
      <c r="F36" s="12">
        <v>2016</v>
      </c>
      <c r="G36" s="6">
        <v>7.684</v>
      </c>
      <c r="H36" s="6">
        <v>7.684</v>
      </c>
      <c r="I36" s="13" t="s">
        <v>39</v>
      </c>
      <c r="J36" s="5"/>
      <c r="K36" s="5">
        <v>0.8</v>
      </c>
      <c r="L36" s="5"/>
      <c r="M36" s="5"/>
      <c r="N36" s="5"/>
      <c r="O36" s="37">
        <v>0.8</v>
      </c>
      <c r="P36" s="6"/>
      <c r="Q36" s="6">
        <v>6.5118826400000005</v>
      </c>
      <c r="R36" s="6"/>
      <c r="S36" s="6"/>
      <c r="T36" s="6"/>
      <c r="U36" s="6">
        <f t="shared" si="2"/>
        <v>6.5118826400000005</v>
      </c>
    </row>
    <row r="37" spans="1:21" ht="12.75">
      <c r="A37" s="15" t="s">
        <v>58</v>
      </c>
      <c r="B37" s="9" t="s">
        <v>114</v>
      </c>
      <c r="C37" s="12" t="s">
        <v>83</v>
      </c>
      <c r="D37" s="12">
        <v>0.1</v>
      </c>
      <c r="E37" s="12">
        <v>2016</v>
      </c>
      <c r="F37" s="12">
        <v>2016</v>
      </c>
      <c r="G37" s="6">
        <v>7.872</v>
      </c>
      <c r="H37" s="6">
        <v>7.872</v>
      </c>
      <c r="I37" s="13" t="s">
        <v>39</v>
      </c>
      <c r="J37" s="5"/>
      <c r="K37" s="5">
        <v>1.26</v>
      </c>
      <c r="L37" s="5"/>
      <c r="M37" s="5"/>
      <c r="N37" s="5"/>
      <c r="O37" s="37">
        <v>1.26</v>
      </c>
      <c r="P37" s="6"/>
      <c r="Q37" s="6">
        <v>6.67120512</v>
      </c>
      <c r="R37" s="6"/>
      <c r="S37" s="6"/>
      <c r="T37" s="6"/>
      <c r="U37" s="6">
        <f t="shared" si="2"/>
        <v>6.67120512</v>
      </c>
    </row>
    <row r="38" spans="1:21" ht="12.75">
      <c r="A38" s="15" t="s">
        <v>59</v>
      </c>
      <c r="B38" s="9" t="s">
        <v>116</v>
      </c>
      <c r="C38" s="12" t="s">
        <v>40</v>
      </c>
      <c r="D38" s="12">
        <v>0.1</v>
      </c>
      <c r="E38" s="12">
        <v>2016</v>
      </c>
      <c r="F38" s="12">
        <v>2016</v>
      </c>
      <c r="G38" s="6">
        <v>7.872</v>
      </c>
      <c r="H38" s="6">
        <v>7.872</v>
      </c>
      <c r="I38" s="13" t="s">
        <v>39</v>
      </c>
      <c r="J38" s="5"/>
      <c r="K38" s="5">
        <v>1.26</v>
      </c>
      <c r="L38" s="5"/>
      <c r="M38" s="5"/>
      <c r="N38" s="5"/>
      <c r="O38" s="37">
        <v>1.26</v>
      </c>
      <c r="P38" s="6"/>
      <c r="Q38" s="6">
        <v>6.67120512</v>
      </c>
      <c r="R38" s="6"/>
      <c r="S38" s="6"/>
      <c r="T38" s="6"/>
      <c r="U38" s="6">
        <f t="shared" si="2"/>
        <v>6.67120512</v>
      </c>
    </row>
    <row r="39" spans="1:21" ht="12.75">
      <c r="A39" s="15" t="s">
        <v>60</v>
      </c>
      <c r="B39" s="9" t="s">
        <v>117</v>
      </c>
      <c r="C39" s="12" t="s">
        <v>40</v>
      </c>
      <c r="D39" s="12">
        <v>0.63</v>
      </c>
      <c r="E39" s="12">
        <v>2017</v>
      </c>
      <c r="F39" s="12">
        <v>2017</v>
      </c>
      <c r="G39" s="6">
        <v>7.684</v>
      </c>
      <c r="H39" s="5">
        <v>7.684</v>
      </c>
      <c r="I39" s="13" t="s">
        <v>39</v>
      </c>
      <c r="J39" s="5"/>
      <c r="K39" s="5"/>
      <c r="L39" s="5">
        <v>0.8</v>
      </c>
      <c r="M39" s="5"/>
      <c r="N39" s="5"/>
      <c r="O39" s="37">
        <v>0.8</v>
      </c>
      <c r="P39" s="6"/>
      <c r="Q39" s="6"/>
      <c r="R39" s="6">
        <v>6.5118826400000005</v>
      </c>
      <c r="S39" s="6"/>
      <c r="T39" s="6"/>
      <c r="U39" s="36">
        <f t="shared" si="2"/>
        <v>6.5118826400000005</v>
      </c>
    </row>
    <row r="40" spans="1:21" ht="12.75">
      <c r="A40" s="15" t="s">
        <v>61</v>
      </c>
      <c r="B40" s="9" t="s">
        <v>118</v>
      </c>
      <c r="C40" s="12" t="s">
        <v>83</v>
      </c>
      <c r="D40" s="12">
        <v>0.4</v>
      </c>
      <c r="E40" s="12">
        <v>2017</v>
      </c>
      <c r="F40" s="12">
        <v>2017</v>
      </c>
      <c r="G40" s="6">
        <v>7.684</v>
      </c>
      <c r="H40" s="5">
        <v>7.684</v>
      </c>
      <c r="I40" s="13" t="s">
        <v>39</v>
      </c>
      <c r="J40" s="5"/>
      <c r="K40" s="5"/>
      <c r="L40" s="5">
        <v>0.8</v>
      </c>
      <c r="M40" s="5"/>
      <c r="N40" s="5"/>
      <c r="O40" s="37">
        <v>0.8</v>
      </c>
      <c r="P40" s="6"/>
      <c r="Q40" s="6"/>
      <c r="R40" s="6">
        <v>6.5118826400000005</v>
      </c>
      <c r="S40" s="6"/>
      <c r="T40" s="6"/>
      <c r="U40" s="36">
        <f t="shared" si="2"/>
        <v>6.5118826400000005</v>
      </c>
    </row>
    <row r="41" spans="1:21" ht="12.75">
      <c r="A41" s="15" t="s">
        <v>62</v>
      </c>
      <c r="B41" s="39" t="s">
        <v>119</v>
      </c>
      <c r="C41" s="12" t="s">
        <v>83</v>
      </c>
      <c r="D41" s="12">
        <v>0.63</v>
      </c>
      <c r="E41" s="12">
        <v>2017</v>
      </c>
      <c r="F41" s="12">
        <v>2017</v>
      </c>
      <c r="G41" s="6">
        <v>7.872</v>
      </c>
      <c r="H41" s="5">
        <v>7.872</v>
      </c>
      <c r="I41" s="13" t="s">
        <v>39</v>
      </c>
      <c r="J41" s="5"/>
      <c r="K41" s="5"/>
      <c r="L41" s="5">
        <v>1.26</v>
      </c>
      <c r="M41" s="5"/>
      <c r="N41" s="5"/>
      <c r="O41" s="37">
        <v>1.26</v>
      </c>
      <c r="P41" s="6"/>
      <c r="Q41" s="6"/>
      <c r="R41" s="6">
        <v>6.67120512</v>
      </c>
      <c r="S41" s="6"/>
      <c r="T41" s="6"/>
      <c r="U41" s="36">
        <f t="shared" si="2"/>
        <v>6.67120512</v>
      </c>
    </row>
    <row r="42" spans="1:21" ht="12.75">
      <c r="A42" s="15" t="s">
        <v>63</v>
      </c>
      <c r="B42" s="39" t="s">
        <v>120</v>
      </c>
      <c r="C42" s="12" t="s">
        <v>83</v>
      </c>
      <c r="D42" s="12">
        <v>0.32</v>
      </c>
      <c r="E42" s="12">
        <v>2018</v>
      </c>
      <c r="F42" s="12">
        <v>2018</v>
      </c>
      <c r="G42" s="6">
        <v>7.684</v>
      </c>
      <c r="H42" s="5">
        <v>7.684</v>
      </c>
      <c r="I42" s="13" t="s">
        <v>39</v>
      </c>
      <c r="J42" s="5"/>
      <c r="K42" s="5"/>
      <c r="L42" s="5"/>
      <c r="M42" s="5">
        <v>0.8</v>
      </c>
      <c r="N42" s="5"/>
      <c r="O42" s="37">
        <v>0.8</v>
      </c>
      <c r="P42" s="6"/>
      <c r="Q42" s="6"/>
      <c r="R42" s="6"/>
      <c r="S42" s="6">
        <v>6.5118058</v>
      </c>
      <c r="T42" s="6"/>
      <c r="U42" s="36">
        <f t="shared" si="2"/>
        <v>6.5118058</v>
      </c>
    </row>
    <row r="43" spans="1:21" ht="12.75">
      <c r="A43" s="15" t="s">
        <v>64</v>
      </c>
      <c r="B43" s="39" t="s">
        <v>123</v>
      </c>
      <c r="C43" s="12" t="s">
        <v>83</v>
      </c>
      <c r="D43" s="12">
        <v>0.4</v>
      </c>
      <c r="E43" s="12">
        <v>2018</v>
      </c>
      <c r="F43" s="12">
        <v>2018</v>
      </c>
      <c r="G43" s="6">
        <v>7.684</v>
      </c>
      <c r="H43" s="6">
        <v>7.684</v>
      </c>
      <c r="I43" s="13" t="s">
        <v>39</v>
      </c>
      <c r="J43" s="5"/>
      <c r="K43" s="5"/>
      <c r="L43" s="5"/>
      <c r="M43" s="5">
        <v>0.8</v>
      </c>
      <c r="N43" s="5"/>
      <c r="O43" s="37">
        <v>0.8</v>
      </c>
      <c r="P43" s="6"/>
      <c r="Q43" s="6"/>
      <c r="R43" s="6"/>
      <c r="S43" s="6">
        <v>6.5118058</v>
      </c>
      <c r="T43" s="6"/>
      <c r="U43" s="6">
        <f t="shared" si="2"/>
        <v>6.5118058</v>
      </c>
    </row>
    <row r="44" spans="1:21" ht="12.75">
      <c r="A44" s="15" t="s">
        <v>65</v>
      </c>
      <c r="B44" s="9" t="s">
        <v>124</v>
      </c>
      <c r="C44" s="12" t="s">
        <v>83</v>
      </c>
      <c r="D44" s="12">
        <v>0.4</v>
      </c>
      <c r="E44" s="12">
        <v>2018</v>
      </c>
      <c r="F44" s="12">
        <v>2018</v>
      </c>
      <c r="G44" s="6">
        <v>7.872</v>
      </c>
      <c r="H44" s="6">
        <v>7.872</v>
      </c>
      <c r="I44" s="13" t="s">
        <v>39</v>
      </c>
      <c r="J44" s="5"/>
      <c r="K44" s="5"/>
      <c r="L44" s="5"/>
      <c r="M44" s="5">
        <v>1.26</v>
      </c>
      <c r="N44" s="5"/>
      <c r="O44" s="37">
        <v>1.26</v>
      </c>
      <c r="P44" s="6"/>
      <c r="Q44" s="6"/>
      <c r="R44" s="6"/>
      <c r="S44" s="6">
        <v>6.6711264</v>
      </c>
      <c r="T44" s="6"/>
      <c r="U44" s="6">
        <f t="shared" si="2"/>
        <v>6.6711264</v>
      </c>
    </row>
    <row r="45" spans="1:21" ht="12.75">
      <c r="A45" s="15" t="s">
        <v>66</v>
      </c>
      <c r="B45" s="9" t="s">
        <v>125</v>
      </c>
      <c r="C45" s="12" t="s">
        <v>83</v>
      </c>
      <c r="D45" s="12">
        <v>0.4</v>
      </c>
      <c r="E45" s="12">
        <v>2019</v>
      </c>
      <c r="F45" s="12">
        <v>2019</v>
      </c>
      <c r="G45" s="6">
        <v>7.684</v>
      </c>
      <c r="H45" s="6">
        <v>7.684</v>
      </c>
      <c r="I45" s="13" t="s">
        <v>39</v>
      </c>
      <c r="J45" s="5"/>
      <c r="K45" s="5"/>
      <c r="L45" s="5"/>
      <c r="M45" s="5"/>
      <c r="N45" s="5">
        <v>0.8</v>
      </c>
      <c r="O45" s="37">
        <v>0.8</v>
      </c>
      <c r="P45" s="6"/>
      <c r="Q45" s="6"/>
      <c r="R45" s="6"/>
      <c r="S45" s="6"/>
      <c r="T45" s="6">
        <v>6.5118826400000005</v>
      </c>
      <c r="U45" s="6">
        <f t="shared" si="2"/>
        <v>6.5118826400000005</v>
      </c>
    </row>
    <row r="46" spans="1:21" ht="12.75">
      <c r="A46" s="15" t="s">
        <v>67</v>
      </c>
      <c r="B46" s="9" t="s">
        <v>126</v>
      </c>
      <c r="C46" s="12" t="s">
        <v>83</v>
      </c>
      <c r="D46" s="12">
        <v>0.32</v>
      </c>
      <c r="E46" s="12">
        <v>2019</v>
      </c>
      <c r="F46" s="12">
        <v>2019</v>
      </c>
      <c r="G46" s="6">
        <v>7.684</v>
      </c>
      <c r="H46" s="6">
        <v>7.684</v>
      </c>
      <c r="I46" s="13" t="s">
        <v>39</v>
      </c>
      <c r="J46" s="5"/>
      <c r="K46" s="5"/>
      <c r="L46" s="5"/>
      <c r="M46" s="5"/>
      <c r="N46" s="5">
        <v>0.8</v>
      </c>
      <c r="O46" s="37">
        <v>0.8</v>
      </c>
      <c r="P46" s="6"/>
      <c r="Q46" s="6"/>
      <c r="R46" s="6"/>
      <c r="S46" s="6"/>
      <c r="T46" s="6">
        <v>6.5118826400000005</v>
      </c>
      <c r="U46" s="6">
        <f t="shared" si="2"/>
        <v>6.5118826400000005</v>
      </c>
    </row>
    <row r="47" spans="1:21" ht="12.75">
      <c r="A47" s="15" t="s">
        <v>68</v>
      </c>
      <c r="B47" s="9" t="s">
        <v>127</v>
      </c>
      <c r="C47" s="12" t="s">
        <v>83</v>
      </c>
      <c r="D47" s="12">
        <v>0.4</v>
      </c>
      <c r="E47" s="12">
        <v>2019</v>
      </c>
      <c r="F47" s="12">
        <v>2019</v>
      </c>
      <c r="G47" s="6">
        <v>7.872</v>
      </c>
      <c r="H47" s="6">
        <v>7.872</v>
      </c>
      <c r="I47" s="13" t="s">
        <v>39</v>
      </c>
      <c r="J47" s="5"/>
      <c r="K47" s="5"/>
      <c r="L47" s="5"/>
      <c r="M47" s="5"/>
      <c r="N47" s="5">
        <v>1.26</v>
      </c>
      <c r="O47" s="5">
        <v>1.26</v>
      </c>
      <c r="P47" s="6"/>
      <c r="Q47" s="6"/>
      <c r="R47" s="6"/>
      <c r="S47" s="6"/>
      <c r="T47" s="6">
        <v>6.67120512</v>
      </c>
      <c r="U47" s="6">
        <f t="shared" si="2"/>
        <v>6.67120512</v>
      </c>
    </row>
    <row r="48" spans="1:21" ht="12.75">
      <c r="A48" s="15" t="s">
        <v>69</v>
      </c>
      <c r="B48" s="9" t="s">
        <v>128</v>
      </c>
      <c r="C48" s="12" t="s">
        <v>83</v>
      </c>
      <c r="D48" s="12">
        <v>0.18</v>
      </c>
      <c r="E48" s="12">
        <v>2015</v>
      </c>
      <c r="F48" s="12">
        <v>2015</v>
      </c>
      <c r="G48" s="6">
        <v>9.23</v>
      </c>
      <c r="H48" s="5">
        <v>9.23</v>
      </c>
      <c r="I48" s="13" t="s">
        <v>39</v>
      </c>
      <c r="J48" s="5">
        <v>0.8</v>
      </c>
      <c r="K48" s="5"/>
      <c r="L48" s="5"/>
      <c r="M48" s="5"/>
      <c r="N48" s="5"/>
      <c r="O48" s="5">
        <v>0.8</v>
      </c>
      <c r="P48" s="6">
        <v>9.23</v>
      </c>
      <c r="Q48" s="6"/>
      <c r="R48" s="6"/>
      <c r="S48" s="6"/>
      <c r="T48" s="6"/>
      <c r="U48" s="36">
        <f t="shared" si="2"/>
        <v>9.23</v>
      </c>
    </row>
    <row r="49" spans="1:21" ht="15.75">
      <c r="A49" s="15" t="s">
        <v>70</v>
      </c>
      <c r="B49" s="9" t="s">
        <v>108</v>
      </c>
      <c r="C49" s="12" t="s">
        <v>83</v>
      </c>
      <c r="D49" s="8">
        <v>0.18</v>
      </c>
      <c r="E49" s="12">
        <v>2015</v>
      </c>
      <c r="F49" s="12">
        <v>2015</v>
      </c>
      <c r="G49" s="6">
        <v>7.68424244</v>
      </c>
      <c r="H49" s="41">
        <v>7.68424244</v>
      </c>
      <c r="I49" s="13" t="s">
        <v>39</v>
      </c>
      <c r="J49" s="44">
        <v>0.8</v>
      </c>
      <c r="K49" s="5"/>
      <c r="L49" s="5"/>
      <c r="M49" s="5"/>
      <c r="N49" s="5"/>
      <c r="O49" s="44">
        <v>0.8</v>
      </c>
      <c r="P49" s="6">
        <v>7.68424244</v>
      </c>
      <c r="Q49" s="6"/>
      <c r="R49" s="6"/>
      <c r="S49" s="6"/>
      <c r="T49" s="6"/>
      <c r="U49" s="41">
        <f t="shared" si="2"/>
        <v>7.68424244</v>
      </c>
    </row>
    <row r="50" spans="1:21" ht="15.75">
      <c r="A50" s="15" t="s">
        <v>71</v>
      </c>
      <c r="B50" s="9" t="s">
        <v>109</v>
      </c>
      <c r="C50" s="12" t="s">
        <v>83</v>
      </c>
      <c r="D50" s="8">
        <v>0.25</v>
      </c>
      <c r="E50" s="12">
        <v>2015</v>
      </c>
      <c r="F50" s="12">
        <v>2015</v>
      </c>
      <c r="G50" s="6">
        <v>7.68424244</v>
      </c>
      <c r="H50" s="41">
        <v>7.68424244</v>
      </c>
      <c r="I50" s="13" t="s">
        <v>39</v>
      </c>
      <c r="J50" s="44">
        <v>0.8</v>
      </c>
      <c r="K50" s="5"/>
      <c r="L50" s="5"/>
      <c r="M50" s="5"/>
      <c r="N50" s="5"/>
      <c r="O50" s="44">
        <v>0.8</v>
      </c>
      <c r="P50" s="6">
        <v>7.68424244</v>
      </c>
      <c r="Q50" s="6"/>
      <c r="R50" s="6"/>
      <c r="S50" s="6"/>
      <c r="T50" s="6"/>
      <c r="U50" s="41">
        <f t="shared" si="2"/>
        <v>7.68424244</v>
      </c>
    </row>
    <row r="51" spans="1:21" ht="15.75">
      <c r="A51" s="15" t="s">
        <v>72</v>
      </c>
      <c r="B51" s="9" t="s">
        <v>110</v>
      </c>
      <c r="C51" s="12" t="s">
        <v>83</v>
      </c>
      <c r="D51" s="8">
        <v>0.18</v>
      </c>
      <c r="E51" s="12">
        <v>2015</v>
      </c>
      <c r="F51" s="12">
        <v>2019</v>
      </c>
      <c r="G51" s="6">
        <v>7.68424244</v>
      </c>
      <c r="H51" s="41">
        <v>7.68424244</v>
      </c>
      <c r="I51" s="13" t="s">
        <v>39</v>
      </c>
      <c r="J51" s="44">
        <v>0.8</v>
      </c>
      <c r="K51" s="5"/>
      <c r="L51" s="5"/>
      <c r="M51" s="5"/>
      <c r="N51" s="5"/>
      <c r="O51" s="44">
        <v>0.8</v>
      </c>
      <c r="P51" s="6">
        <v>7.68424244</v>
      </c>
      <c r="Q51" s="6"/>
      <c r="R51" s="6"/>
      <c r="S51" s="6"/>
      <c r="T51" s="6"/>
      <c r="U51" s="41">
        <f t="shared" si="2"/>
        <v>7.68424244</v>
      </c>
    </row>
    <row r="52" spans="1:21" ht="15.75">
      <c r="A52" s="15" t="s">
        <v>73</v>
      </c>
      <c r="B52" s="9" t="s">
        <v>111</v>
      </c>
      <c r="C52" s="12" t="s">
        <v>83</v>
      </c>
      <c r="D52" s="8">
        <v>0.32</v>
      </c>
      <c r="E52" s="12">
        <v>2016</v>
      </c>
      <c r="F52" s="12">
        <v>2016</v>
      </c>
      <c r="G52" s="6">
        <v>7.68424244</v>
      </c>
      <c r="H52" s="41">
        <v>7.68424244</v>
      </c>
      <c r="I52" s="13" t="s">
        <v>39</v>
      </c>
      <c r="J52" s="5"/>
      <c r="K52" s="44">
        <v>0.8</v>
      </c>
      <c r="L52" s="5"/>
      <c r="M52" s="5"/>
      <c r="N52" s="5"/>
      <c r="O52" s="44">
        <v>0.8</v>
      </c>
      <c r="P52" s="6"/>
      <c r="Q52" s="6">
        <v>6.5120880982024</v>
      </c>
      <c r="R52" s="6"/>
      <c r="S52" s="6"/>
      <c r="T52" s="6"/>
      <c r="U52" s="41">
        <f t="shared" si="2"/>
        <v>6.5120880982024</v>
      </c>
    </row>
    <row r="53" spans="1:21" ht="15.75">
      <c r="A53" s="15" t="s">
        <v>74</v>
      </c>
      <c r="B53" s="9" t="s">
        <v>112</v>
      </c>
      <c r="C53" s="12" t="s">
        <v>83</v>
      </c>
      <c r="D53" s="8">
        <v>0.18</v>
      </c>
      <c r="E53" s="12">
        <v>2016</v>
      </c>
      <c r="F53" s="12">
        <v>2016</v>
      </c>
      <c r="G53" s="6">
        <v>7.68424244</v>
      </c>
      <c r="H53" s="41">
        <v>7.68424244</v>
      </c>
      <c r="I53" s="13" t="s">
        <v>39</v>
      </c>
      <c r="J53" s="5"/>
      <c r="K53" s="44">
        <v>0.8</v>
      </c>
      <c r="L53" s="5"/>
      <c r="M53" s="5"/>
      <c r="N53" s="5"/>
      <c r="O53" s="44">
        <v>0.8</v>
      </c>
      <c r="P53" s="6"/>
      <c r="Q53" s="6">
        <v>6.5120880982024</v>
      </c>
      <c r="R53" s="6"/>
      <c r="S53" s="6"/>
      <c r="T53" s="6"/>
      <c r="U53" s="41">
        <f t="shared" si="2"/>
        <v>6.5120880982024</v>
      </c>
    </row>
    <row r="54" spans="1:21" ht="15.75">
      <c r="A54" s="15" t="s">
        <v>75</v>
      </c>
      <c r="B54" s="9" t="s">
        <v>113</v>
      </c>
      <c r="C54" s="12" t="s">
        <v>83</v>
      </c>
      <c r="D54" s="8">
        <v>0.18</v>
      </c>
      <c r="E54" s="12">
        <v>2017</v>
      </c>
      <c r="F54" s="12">
        <v>2017</v>
      </c>
      <c r="G54" s="6">
        <v>7.68424244</v>
      </c>
      <c r="H54" s="41">
        <v>7.68424244</v>
      </c>
      <c r="I54" s="13" t="s">
        <v>39</v>
      </c>
      <c r="J54" s="5"/>
      <c r="K54" s="5"/>
      <c r="L54" s="5">
        <v>0.8</v>
      </c>
      <c r="M54" s="5"/>
      <c r="N54" s="5"/>
      <c r="O54" s="37">
        <v>0.8</v>
      </c>
      <c r="P54" s="6"/>
      <c r="Q54" s="6"/>
      <c r="R54" s="6">
        <v>6.512011255778001</v>
      </c>
      <c r="S54" s="6"/>
      <c r="T54" s="6"/>
      <c r="U54" s="41">
        <f t="shared" si="2"/>
        <v>6.512011255778001</v>
      </c>
    </row>
    <row r="55" spans="1:21" ht="12.75">
      <c r="A55" s="15" t="s">
        <v>76</v>
      </c>
      <c r="B55" s="9" t="s">
        <v>115</v>
      </c>
      <c r="C55" s="12" t="s">
        <v>83</v>
      </c>
      <c r="D55" s="12">
        <v>0.18</v>
      </c>
      <c r="E55" s="12">
        <v>2017</v>
      </c>
      <c r="F55" s="12">
        <v>2017</v>
      </c>
      <c r="G55" s="6">
        <v>7.68424244</v>
      </c>
      <c r="H55" s="41">
        <v>7.68424244</v>
      </c>
      <c r="I55" s="13" t="s">
        <v>39</v>
      </c>
      <c r="J55" s="5"/>
      <c r="K55" s="5"/>
      <c r="L55" s="5">
        <v>0.8</v>
      </c>
      <c r="M55" s="5"/>
      <c r="N55" s="5"/>
      <c r="O55" s="37">
        <v>0.8</v>
      </c>
      <c r="P55" s="6"/>
      <c r="Q55" s="6"/>
      <c r="R55" s="6">
        <v>6.512011255778001</v>
      </c>
      <c r="S55" s="6"/>
      <c r="T55" s="6"/>
      <c r="U55" s="41">
        <f t="shared" si="2"/>
        <v>6.512011255778001</v>
      </c>
    </row>
    <row r="56" spans="1:21" ht="12.75">
      <c r="A56" s="15" t="s">
        <v>77</v>
      </c>
      <c r="B56" s="9" t="s">
        <v>121</v>
      </c>
      <c r="C56" s="12" t="s">
        <v>83</v>
      </c>
      <c r="D56" s="12">
        <v>0.25</v>
      </c>
      <c r="E56" s="12">
        <v>2018</v>
      </c>
      <c r="F56" s="12">
        <v>2018</v>
      </c>
      <c r="G56" s="6">
        <v>7.684</v>
      </c>
      <c r="H56" s="5">
        <v>7.684</v>
      </c>
      <c r="I56" s="13" t="s">
        <v>39</v>
      </c>
      <c r="J56" s="5"/>
      <c r="K56" s="5"/>
      <c r="L56" s="40"/>
      <c r="M56" s="40">
        <v>0.8</v>
      </c>
      <c r="N56" s="5"/>
      <c r="O56" s="40">
        <v>0.8</v>
      </c>
      <c r="P56" s="6"/>
      <c r="Q56" s="6"/>
      <c r="R56" s="6"/>
      <c r="S56" s="6">
        <v>6.5118058</v>
      </c>
      <c r="T56" s="6"/>
      <c r="U56" s="36">
        <f t="shared" si="2"/>
        <v>6.5118058</v>
      </c>
    </row>
    <row r="57" spans="1:21" ht="12.75">
      <c r="A57" s="15" t="s">
        <v>78</v>
      </c>
      <c r="B57" s="9" t="s">
        <v>122</v>
      </c>
      <c r="C57" s="12" t="s">
        <v>83</v>
      </c>
      <c r="D57" s="12">
        <v>0.18</v>
      </c>
      <c r="E57" s="12">
        <v>2019</v>
      </c>
      <c r="F57" s="12">
        <v>2019</v>
      </c>
      <c r="G57" s="6">
        <v>7.684</v>
      </c>
      <c r="H57" s="5">
        <v>7.684</v>
      </c>
      <c r="I57" s="13" t="s">
        <v>39</v>
      </c>
      <c r="J57" s="5"/>
      <c r="K57" s="5"/>
      <c r="L57" s="5"/>
      <c r="M57" s="5"/>
      <c r="N57" s="40">
        <v>0.8</v>
      </c>
      <c r="O57" s="40">
        <v>0.8</v>
      </c>
      <c r="P57" s="6"/>
      <c r="Q57" s="6"/>
      <c r="R57" s="6"/>
      <c r="S57" s="6"/>
      <c r="T57" s="42">
        <v>6.5118826400000005</v>
      </c>
      <c r="U57" s="5">
        <f t="shared" si="2"/>
        <v>6.5118826400000005</v>
      </c>
    </row>
    <row r="58" spans="1:21" ht="18.75" customHeight="1">
      <c r="A58" s="17" t="s">
        <v>21</v>
      </c>
      <c r="B58" s="4" t="s">
        <v>22</v>
      </c>
      <c r="C58" s="12"/>
      <c r="D58" s="11"/>
      <c r="E58" s="11"/>
      <c r="F58" s="12"/>
      <c r="G58" s="13">
        <f>SUM(G59:G61)</f>
        <v>31.509999999999998</v>
      </c>
      <c r="H58" s="13">
        <f>SUM(H59:H61)</f>
        <v>31.509999999999998</v>
      </c>
      <c r="I58" s="13" t="s">
        <v>39</v>
      </c>
      <c r="J58" s="5"/>
      <c r="K58" s="5"/>
      <c r="L58" s="5"/>
      <c r="M58" s="5"/>
      <c r="N58" s="5"/>
      <c r="O58" s="5"/>
      <c r="P58" s="13">
        <v>0</v>
      </c>
      <c r="Q58" s="13">
        <v>0</v>
      </c>
      <c r="R58" s="13">
        <v>6.43299295</v>
      </c>
      <c r="S58" s="13">
        <v>7.367730300000001</v>
      </c>
      <c r="T58" s="13">
        <v>12.902578499999999</v>
      </c>
      <c r="U58" s="13">
        <f>SUM(U59:U61)</f>
        <v>26.70330175</v>
      </c>
    </row>
    <row r="59" spans="1:21" ht="25.5">
      <c r="A59" s="15" t="s">
        <v>36</v>
      </c>
      <c r="B59" s="9" t="s">
        <v>129</v>
      </c>
      <c r="C59" s="12" t="s">
        <v>40</v>
      </c>
      <c r="D59" s="12">
        <v>0</v>
      </c>
      <c r="E59" s="12">
        <v>2017</v>
      </c>
      <c r="F59" s="12">
        <v>2017</v>
      </c>
      <c r="G59" s="16">
        <v>7.591</v>
      </c>
      <c r="H59" s="36">
        <v>7.591</v>
      </c>
      <c r="I59" s="13" t="s">
        <v>39</v>
      </c>
      <c r="J59" s="5"/>
      <c r="K59" s="5"/>
      <c r="L59" s="5"/>
      <c r="M59" s="5"/>
      <c r="N59" s="5"/>
      <c r="O59" s="5"/>
      <c r="P59" s="16"/>
      <c r="Q59" s="16"/>
      <c r="R59" s="16">
        <v>6.43299295</v>
      </c>
      <c r="S59" s="16"/>
      <c r="T59" s="6"/>
      <c r="U59" s="36">
        <f t="shared" si="2"/>
        <v>6.43299295</v>
      </c>
    </row>
    <row r="60" spans="1:21" ht="25.5">
      <c r="A60" s="15" t="s">
        <v>37</v>
      </c>
      <c r="B60" s="46" t="s">
        <v>0</v>
      </c>
      <c r="C60" s="12" t="s">
        <v>83</v>
      </c>
      <c r="D60" s="12">
        <v>0</v>
      </c>
      <c r="E60" s="12">
        <v>2018</v>
      </c>
      <c r="F60" s="12">
        <v>2018</v>
      </c>
      <c r="G60" s="16">
        <v>8.694</v>
      </c>
      <c r="H60" s="16">
        <v>8.694</v>
      </c>
      <c r="I60" s="13" t="s">
        <v>39</v>
      </c>
      <c r="J60" s="5"/>
      <c r="K60" s="5"/>
      <c r="L60" s="5"/>
      <c r="M60" s="40" t="s">
        <v>1</v>
      </c>
      <c r="N60" s="5"/>
      <c r="O60" s="40" t="s">
        <v>1</v>
      </c>
      <c r="P60" s="16"/>
      <c r="Q60" s="16"/>
      <c r="R60" s="16"/>
      <c r="S60" s="16">
        <v>7.367730300000001</v>
      </c>
      <c r="T60" s="6"/>
      <c r="U60" s="16">
        <f t="shared" si="2"/>
        <v>7.367730300000001</v>
      </c>
    </row>
    <row r="61" spans="1:21" ht="25.5">
      <c r="A61" s="15" t="s">
        <v>38</v>
      </c>
      <c r="B61" s="9" t="s">
        <v>47</v>
      </c>
      <c r="C61" s="12" t="s">
        <v>83</v>
      </c>
      <c r="D61" s="12">
        <v>0</v>
      </c>
      <c r="E61" s="12">
        <v>2019</v>
      </c>
      <c r="F61" s="12">
        <v>2019</v>
      </c>
      <c r="G61" s="16">
        <v>15.225</v>
      </c>
      <c r="H61" s="36">
        <v>15.225</v>
      </c>
      <c r="I61" s="13" t="s">
        <v>39</v>
      </c>
      <c r="J61" s="5"/>
      <c r="K61" s="5"/>
      <c r="L61" s="5"/>
      <c r="M61" s="5"/>
      <c r="N61" s="40" t="s">
        <v>48</v>
      </c>
      <c r="O61" s="40" t="s">
        <v>48</v>
      </c>
      <c r="P61" s="16"/>
      <c r="Q61" s="16"/>
      <c r="R61" s="16"/>
      <c r="S61" s="16"/>
      <c r="T61" s="45">
        <v>12.902578499999999</v>
      </c>
      <c r="U61" s="36">
        <f t="shared" si="2"/>
        <v>12.902578499999999</v>
      </c>
    </row>
    <row r="62" spans="1:21" ht="19.5" customHeight="1">
      <c r="A62" s="17"/>
      <c r="B62" s="10" t="s">
        <v>23</v>
      </c>
      <c r="C62" s="12"/>
      <c r="D62" s="11"/>
      <c r="E62" s="11"/>
      <c r="F62" s="12"/>
      <c r="G62" s="18">
        <f>G17+G29+G58</f>
        <v>453.61969708000004</v>
      </c>
      <c r="H62" s="18">
        <f>H17+H29+H58</f>
        <v>453.61969708000004</v>
      </c>
      <c r="I62" s="13" t="s">
        <v>39</v>
      </c>
      <c r="J62" s="5"/>
      <c r="K62" s="5"/>
      <c r="L62" s="5"/>
      <c r="M62" s="5"/>
      <c r="N62" s="5"/>
      <c r="O62" s="5"/>
      <c r="P62" s="18">
        <f>P15</f>
        <v>46.88372732</v>
      </c>
      <c r="Q62" s="18">
        <f>Q15</f>
        <v>88.4218449364048</v>
      </c>
      <c r="R62" s="18">
        <f>R15</f>
        <v>64.494429701556</v>
      </c>
      <c r="S62" s="18">
        <f>S15</f>
        <v>88.08953497</v>
      </c>
      <c r="T62" s="18">
        <f>T15</f>
        <v>103.68588353999999</v>
      </c>
      <c r="U62" s="35">
        <v>374.7208</v>
      </c>
    </row>
    <row r="63" spans="1:21" ht="19.5" customHeight="1">
      <c r="A63" s="12"/>
      <c r="B63" s="11" t="s">
        <v>24</v>
      </c>
      <c r="C63" s="12"/>
      <c r="D63" s="12"/>
      <c r="E63" s="12"/>
      <c r="F63" s="12"/>
      <c r="G63" s="13">
        <f>G62</f>
        <v>453.61969708000004</v>
      </c>
      <c r="H63" s="13">
        <f>H62</f>
        <v>453.61969708000004</v>
      </c>
      <c r="I63" s="13" t="s">
        <v>39</v>
      </c>
      <c r="J63" s="5"/>
      <c r="K63" s="5"/>
      <c r="L63" s="5"/>
      <c r="M63" s="5"/>
      <c r="N63" s="5"/>
      <c r="O63" s="5"/>
      <c r="P63" s="13">
        <f>P62</f>
        <v>46.88372732</v>
      </c>
      <c r="Q63" s="13">
        <f>Q62</f>
        <v>88.4218449364048</v>
      </c>
      <c r="R63" s="13">
        <f>R62</f>
        <v>64.494429701556</v>
      </c>
      <c r="S63" s="13">
        <f>S62</f>
        <v>88.08953497</v>
      </c>
      <c r="T63" s="13">
        <f>T62</f>
        <v>103.68588353999999</v>
      </c>
      <c r="U63" s="35">
        <v>374.7208</v>
      </c>
    </row>
    <row r="65" spans="1:20" ht="15.75">
      <c r="A65" s="19"/>
      <c r="B65" s="7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/>
    </row>
    <row r="66" spans="1:20" ht="15.75">
      <c r="A66" s="19"/>
      <c r="B66" s="7"/>
      <c r="C66" s="19"/>
      <c r="D66" s="19"/>
      <c r="E66" s="19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1"/>
    </row>
    <row r="67" spans="1:20" ht="15.75">
      <c r="A67" s="19"/>
      <c r="B67" s="7"/>
      <c r="C67" s="19"/>
      <c r="D67" s="19"/>
      <c r="E67" s="19"/>
      <c r="F67" s="19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</row>
    <row r="68" spans="1:20" ht="25.5" customHeight="1">
      <c r="A68" s="19"/>
      <c r="B68" s="7"/>
      <c r="C68" s="19"/>
      <c r="D68" s="19"/>
      <c r="E68" s="19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9"/>
    </row>
    <row r="69" spans="1:20" ht="15.75">
      <c r="A69" s="7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7"/>
    </row>
    <row r="70" spans="1:20" ht="15.75">
      <c r="A70" s="23"/>
      <c r="T70" s="24"/>
    </row>
    <row r="71" ht="15.75">
      <c r="A71" s="25"/>
    </row>
    <row r="72" spans="1:2" ht="15.75">
      <c r="A72" s="25"/>
      <c r="B72" s="22"/>
    </row>
    <row r="73" spans="2:20" ht="15" customHeight="1">
      <c r="B73" s="57"/>
      <c r="C73" s="57"/>
      <c r="D73" s="57"/>
      <c r="E73" s="57"/>
      <c r="F73" s="57"/>
      <c r="G73" s="57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7"/>
    </row>
    <row r="74" spans="2:20" ht="15.7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7"/>
    </row>
    <row r="75" spans="1:19" ht="15" customHeight="1">
      <c r="A75" s="25"/>
      <c r="B75" s="57"/>
      <c r="C75" s="57"/>
      <c r="D75" s="57"/>
      <c r="E75" s="57"/>
      <c r="F75" s="57"/>
      <c r="G75" s="57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ht="15.75">
      <c r="A76" s="25"/>
      <c r="B76" s="57"/>
      <c r="C76" s="57"/>
      <c r="D76" s="57"/>
      <c r="E76" s="57"/>
      <c r="F76" s="57"/>
      <c r="G76" s="57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4" ht="15.75">
      <c r="A77" s="25"/>
      <c r="N77" s="1">
        <f>++++++++R74</f>
        <v>0</v>
      </c>
    </row>
    <row r="78" ht="15.75">
      <c r="A78" s="25"/>
    </row>
    <row r="79" ht="15.75">
      <c r="T79" s="27"/>
    </row>
  </sheetData>
  <sheetProtection selectLockedCells="1" selectUnlockedCells="1"/>
  <autoFilter ref="A14:U63"/>
  <mergeCells count="15">
    <mergeCell ref="B75:G75"/>
    <mergeCell ref="B76:G76"/>
    <mergeCell ref="G10:G11"/>
    <mergeCell ref="A10:A12"/>
    <mergeCell ref="B10:B12"/>
    <mergeCell ref="C10:C11"/>
    <mergeCell ref="B73:G73"/>
    <mergeCell ref="D10:D11"/>
    <mergeCell ref="P10:U10"/>
    <mergeCell ref="E10:E12"/>
    <mergeCell ref="F10:F12"/>
    <mergeCell ref="H10:H11"/>
    <mergeCell ref="I10:I11"/>
    <mergeCell ref="A7:U7"/>
    <mergeCell ref="J10:O10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8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СкладневаТВ</dc:creator>
  <cp:keywords/>
  <dc:description/>
  <cp:lastModifiedBy>Лайвина-юс</cp:lastModifiedBy>
  <cp:lastPrinted>2014-12-17T06:08:18Z</cp:lastPrinted>
  <dcterms:created xsi:type="dcterms:W3CDTF">2012-12-29T09:01:01Z</dcterms:created>
  <dcterms:modified xsi:type="dcterms:W3CDTF">2015-01-12T08:10:11Z</dcterms:modified>
  <cp:category/>
  <cp:version/>
  <cp:contentType/>
  <cp:contentStatus/>
</cp:coreProperties>
</file>